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workbookProtection workbookPassword="CA5F" lockStructure="1"/>
  <bookViews>
    <workbookView xWindow="720" yWindow="330" windowWidth="20730" windowHeight="11760"/>
  </bookViews>
  <sheets>
    <sheet name="PQ for work" sheetId="9" r:id="rId1"/>
    <sheet name="Cashflow info" sheetId="4" r:id="rId2"/>
    <sheet name="Cashflow 1" sheetId="7" state="hidden" r:id="rId3"/>
    <sheet name="Cashflow 2" sheetId="8" state="hidden" r:id="rId4"/>
  </sheets>
  <externalReferences>
    <externalReference r:id="rId5"/>
  </externalReferences>
  <definedNames>
    <definedName name="_xlnm.Print_Area" localSheetId="2">'Cashflow 1'!$B$2:$G$39</definedName>
    <definedName name="_xlnm.Print_Area" localSheetId="3">'Cashflow 2'!$A$2:$G$73</definedName>
    <definedName name="_xlnm.Print_Area" localSheetId="1">'Cashflow info'!$B$3:$H$32</definedName>
    <definedName name="_xlnm.Print_Area" localSheetId="0">'PQ for work'!$B$2:$K$36</definedName>
  </definedNames>
  <calcPr calcId="145621" concurrentCalc="0"/>
</workbook>
</file>

<file path=xl/calcChain.xml><?xml version="1.0" encoding="utf-8"?>
<calcChain xmlns="http://schemas.openxmlformats.org/spreadsheetml/2006/main">
  <c r="C21" i="9" l="1"/>
  <c r="D12" i="4"/>
  <c r="K4" i="9"/>
  <c r="C9" i="4"/>
  <c r="H4" i="4"/>
  <c r="E30" i="7"/>
  <c r="F30" i="7"/>
  <c r="D30" i="7"/>
  <c r="A21" i="8"/>
  <c r="F18" i="8"/>
  <c r="F17" i="8"/>
  <c r="F26" i="8"/>
  <c r="F16" i="8"/>
  <c r="F15" i="8"/>
  <c r="F24" i="8"/>
  <c r="F14" i="8"/>
  <c r="F19" i="8"/>
  <c r="A12" i="8"/>
  <c r="F10" i="8"/>
  <c r="A3" i="8"/>
  <c r="G36" i="7"/>
  <c r="F36" i="7"/>
  <c r="F37" i="7"/>
  <c r="F38" i="7"/>
  <c r="C27" i="8"/>
  <c r="E27" i="8"/>
  <c r="D27" i="8"/>
  <c r="E36" i="7"/>
  <c r="D36" i="7"/>
  <c r="E28" i="7"/>
  <c r="F28" i="7"/>
  <c r="E27" i="7"/>
  <c r="F27" i="7"/>
  <c r="D28" i="7"/>
  <c r="D27" i="7"/>
  <c r="F20" i="7"/>
  <c r="F21" i="7"/>
  <c r="E21" i="7"/>
  <c r="E20" i="7"/>
  <c r="D21" i="7"/>
  <c r="D20" i="7"/>
  <c r="D19" i="7"/>
  <c r="D26" i="7"/>
  <c r="D35" i="7"/>
  <c r="D12" i="7"/>
  <c r="D6" i="7"/>
  <c r="F13" i="7"/>
  <c r="F14" i="7"/>
  <c r="E14" i="7"/>
  <c r="E13" i="7"/>
  <c r="D14" i="7"/>
  <c r="D13" i="7"/>
  <c r="F8" i="7"/>
  <c r="E8" i="7"/>
  <c r="E7" i="7"/>
  <c r="E9" i="7"/>
  <c r="C14" i="8"/>
  <c r="E14" i="8"/>
  <c r="D14" i="8"/>
  <c r="D8" i="7"/>
  <c r="D7" i="7"/>
  <c r="G35" i="7"/>
  <c r="F7" i="7"/>
  <c r="E15" i="7"/>
  <c r="C15" i="8"/>
  <c r="E15" i="8"/>
  <c r="D15" i="8"/>
  <c r="F22" i="7"/>
  <c r="C25" i="8"/>
  <c r="E25" i="8"/>
  <c r="D25" i="8"/>
  <c r="F29" i="7"/>
  <c r="D9" i="7"/>
  <c r="C5" i="8"/>
  <c r="E5" i="8"/>
  <c r="D5" i="8"/>
  <c r="D37" i="7"/>
  <c r="D38" i="7"/>
  <c r="C9" i="8"/>
  <c r="E9" i="8"/>
  <c r="D9" i="8"/>
  <c r="D15" i="7"/>
  <c r="C6" i="8"/>
  <c r="E6" i="8"/>
  <c r="D6" i="8"/>
  <c r="F15" i="7"/>
  <c r="C24" i="8"/>
  <c r="E24" i="8"/>
  <c r="D24" i="8"/>
  <c r="D29" i="7"/>
  <c r="D31" i="7"/>
  <c r="C8" i="8"/>
  <c r="E8" i="8"/>
  <c r="D8" i="8"/>
  <c r="G24" i="8"/>
  <c r="F23" i="8"/>
  <c r="F27" i="8"/>
  <c r="G27" i="8"/>
  <c r="G14" i="8"/>
  <c r="G15" i="8"/>
  <c r="F25" i="8"/>
  <c r="E37" i="7"/>
  <c r="E38" i="7"/>
  <c r="C18" i="8"/>
  <c r="E18" i="8"/>
  <c r="D18" i="8"/>
  <c r="F31" i="7"/>
  <c r="C26" i="8"/>
  <c r="E26" i="8"/>
  <c r="D26" i="8"/>
  <c r="E29" i="7"/>
  <c r="E31" i="7"/>
  <c r="C17" i="8"/>
  <c r="E17" i="8"/>
  <c r="D17" i="8"/>
  <c r="E22" i="7"/>
  <c r="C16" i="8"/>
  <c r="E16" i="8"/>
  <c r="D16" i="8"/>
  <c r="D22" i="7"/>
  <c r="C7" i="8"/>
  <c r="E7" i="8"/>
  <c r="D7" i="8"/>
  <c r="F9" i="7"/>
  <c r="C23" i="8"/>
  <c r="E23" i="8"/>
  <c r="D23" i="8"/>
  <c r="G9" i="8"/>
  <c r="G25" i="8"/>
  <c r="G16" i="8"/>
  <c r="G6" i="8"/>
  <c r="G17" i="8"/>
  <c r="G5" i="8"/>
  <c r="G26" i="8"/>
  <c r="G8" i="8"/>
  <c r="G7" i="8"/>
  <c r="G18" i="8"/>
  <c r="G19" i="8"/>
  <c r="F28" i="8"/>
  <c r="G23" i="8"/>
  <c r="G10" i="8"/>
  <c r="G28" i="8"/>
  <c r="F3" i="7"/>
  <c r="G3" i="8"/>
  <c r="C3" i="7"/>
  <c r="B2" i="8"/>
  <c r="E12" i="4"/>
  <c r="E6" i="7"/>
  <c r="E12" i="7"/>
  <c r="E19" i="7"/>
  <c r="E26" i="7"/>
  <c r="E35" i="7"/>
  <c r="F12" i="4"/>
  <c r="G12" i="4"/>
  <c r="F19" i="7"/>
  <c r="F26" i="7"/>
  <c r="F35" i="7"/>
  <c r="F6" i="7"/>
  <c r="F12" i="7"/>
</calcChain>
</file>

<file path=xl/sharedStrings.xml><?xml version="1.0" encoding="utf-8"?>
<sst xmlns="http://schemas.openxmlformats.org/spreadsheetml/2006/main" count="280" uniqueCount="206">
  <si>
    <t>x</t>
  </si>
  <si>
    <t>Number of fatalities</t>
  </si>
  <si>
    <t>Number of lost time injuries</t>
  </si>
  <si>
    <t>Class</t>
  </si>
  <si>
    <t>Excellent</t>
  </si>
  <si>
    <t>A</t>
  </si>
  <si>
    <t>Good</t>
  </si>
  <si>
    <t>B</t>
  </si>
  <si>
    <t>C</t>
  </si>
  <si>
    <t>Poor</t>
  </si>
  <si>
    <t>D</t>
  </si>
  <si>
    <t>E</t>
  </si>
  <si>
    <t>Cashflow information</t>
  </si>
  <si>
    <t>Company:</t>
  </si>
  <si>
    <t>Compared years</t>
  </si>
  <si>
    <t>Depreciations</t>
  </si>
  <si>
    <t>Interest bearing debt</t>
  </si>
  <si>
    <t>Equity</t>
  </si>
  <si>
    <t xml:space="preserve">Operating profit </t>
  </si>
  <si>
    <t xml:space="preserve">Balance sheet </t>
  </si>
  <si>
    <t xml:space="preserve">Cash ja bank receivables </t>
  </si>
  <si>
    <t>Turnover</t>
  </si>
  <si>
    <t>Please fill in 1000 euros.</t>
  </si>
  <si>
    <t xml:space="preserve">Please fill above figures of your company from the three last years (the turnover </t>
  </si>
  <si>
    <t xml:space="preserve">should be filled from the four last years) and return the filled file to following address: </t>
  </si>
  <si>
    <t>Given figures are handled as confidential and</t>
  </si>
  <si>
    <t xml:space="preserve">they are for ALMACO Group's internal checking only. </t>
  </si>
  <si>
    <t xml:space="preserve"> </t>
  </si>
  <si>
    <t xml:space="preserve">  A+</t>
  </si>
  <si>
    <t xml:space="preserve"> A-</t>
  </si>
  <si>
    <t xml:space="preserve"> B-</t>
  </si>
  <si>
    <t xml:space="preserve">  C+</t>
  </si>
  <si>
    <t xml:space="preserve"> C-</t>
  </si>
  <si>
    <t xml:space="preserve">  D+</t>
  </si>
  <si>
    <t>41…46</t>
  </si>
  <si>
    <t xml:space="preserve">Kannattavuus </t>
  </si>
  <si>
    <t>1.1</t>
  </si>
  <si>
    <t>SIPO-tuotto</t>
  </si>
  <si>
    <t>Liiketulos</t>
  </si>
  <si>
    <t>OPO+korollinen velka</t>
  </si>
  <si>
    <t>SIPO-tuotto-%</t>
  </si>
  <si>
    <t>1.2</t>
  </si>
  <si>
    <t>Liikevoitto-%</t>
  </si>
  <si>
    <t>Liiketoiminnan tulos</t>
  </si>
  <si>
    <t>Liikevaihto</t>
  </si>
  <si>
    <t>Vakavaraisuus</t>
  </si>
  <si>
    <t>2.</t>
  </si>
  <si>
    <t>Omavaraisuusaste-%</t>
  </si>
  <si>
    <t xml:space="preserve">OPO </t>
  </si>
  <si>
    <t>TASE</t>
  </si>
  <si>
    <t>OVA-%</t>
  </si>
  <si>
    <t>Maksuvalmius</t>
  </si>
  <si>
    <t>3.</t>
  </si>
  <si>
    <t>Quick Ratio</t>
  </si>
  <si>
    <t>Lyhytaikaiset saamiset</t>
  </si>
  <si>
    <t>Rahat ja pankkisaamiset</t>
  </si>
  <si>
    <t>Yhteensä</t>
  </si>
  <si>
    <t xml:space="preserve">Lyhytaikainen velka </t>
  </si>
  <si>
    <t xml:space="preserve">Muutos   </t>
  </si>
  <si>
    <t>4.</t>
  </si>
  <si>
    <t>Liikevaihdon muutos-%</t>
  </si>
  <si>
    <t xml:space="preserve">Muutos (eur) </t>
  </si>
  <si>
    <t>Basics question</t>
  </si>
  <si>
    <t>Name of value</t>
  </si>
  <si>
    <t>Value</t>
  </si>
  <si>
    <t>Raw points</t>
  </si>
  <si>
    <t>Weight</t>
  </si>
  <si>
    <t>Weighted points</t>
  </si>
  <si>
    <t>Profitability</t>
  </si>
  <si>
    <t>Operating capital profit-%</t>
  </si>
  <si>
    <t>Operating profit-%</t>
  </si>
  <si>
    <t>Solvency</t>
  </si>
  <si>
    <t>Equity ratio-%</t>
  </si>
  <si>
    <t>Ability to pay</t>
  </si>
  <si>
    <t>Change</t>
  </si>
  <si>
    <t>Turnover change-%</t>
  </si>
  <si>
    <t>SIPO:n tuotto-%</t>
  </si>
  <si>
    <t xml:space="preserve">yli 20%  Loistava </t>
  </si>
  <si>
    <t xml:space="preserve">Sijoitetun pääoman tuotto-% mittaa suhteellista </t>
  </si>
  <si>
    <t>yli 15%  Hyvä</t>
  </si>
  <si>
    <t>kannattavuutta eli tuottoa, joka on saatu</t>
  </si>
  <si>
    <t>9 - 14% Tyydyttävä</t>
  </si>
  <si>
    <t xml:space="preserve">yritykseen sijoitetulle tuottoa vaativalle pääomalle. </t>
  </si>
  <si>
    <t xml:space="preserve">0 - 8%   Välttävä   </t>
  </si>
  <si>
    <t>alle 0%  Heikko</t>
  </si>
  <si>
    <t xml:space="preserve">yli 15%  Loistava </t>
  </si>
  <si>
    <t>Liikevoitto-% kertoo yrityksen liiketoiminnan tuloksen</t>
  </si>
  <si>
    <t>yli 10%  Hyvä</t>
  </si>
  <si>
    <t xml:space="preserve">ennen rahoituseriä. Tunnuslukua käytetään mittaamaan </t>
  </si>
  <si>
    <t>7 - 9%   Tyydyttävä</t>
  </si>
  <si>
    <t xml:space="preserve">yrityksen liiketoiminnan menestystä. </t>
  </si>
  <si>
    <t>4 - 6%   Heikko</t>
  </si>
  <si>
    <t>alle 4%  Välttävä</t>
  </si>
  <si>
    <t>yli 46%  Loistava</t>
  </si>
  <si>
    <t xml:space="preserve">Omavaraisuusaste-% mittaa yrityksen vakavaraisuutta eli </t>
  </si>
  <si>
    <t xml:space="preserve">yli 45%  Hyvä </t>
  </si>
  <si>
    <t>kertoo kuinka paljon yrityksellä on omaa pääomaa</t>
  </si>
  <si>
    <t>yli 30%  Tyydyttävä</t>
  </si>
  <si>
    <t xml:space="preserve">suhteessa kokonaispääomaan. </t>
  </si>
  <si>
    <t>yli 20%  Heikko</t>
  </si>
  <si>
    <t>alle 20% Välttävä</t>
  </si>
  <si>
    <t xml:space="preserve">yli 1,25    Loistava </t>
  </si>
  <si>
    <t xml:space="preserve">Quick Ratio mittaa yrityksen mahdollisuutta selviytyä </t>
  </si>
  <si>
    <t>yli 1,0    Hyvä</t>
  </si>
  <si>
    <t xml:space="preserve">lyhytaikaisista veloista rahoitusomaisuudella. </t>
  </si>
  <si>
    <t>yli 0,6    Tyydyttävä</t>
  </si>
  <si>
    <t xml:space="preserve">Tunnusluvulla voidaan seurata yrityksen </t>
  </si>
  <si>
    <t>yli 0,4    Heikko</t>
  </si>
  <si>
    <t>rahoitusaseman vuosittaista kehitystä.</t>
  </si>
  <si>
    <t>alle 0,4  Välttävä</t>
  </si>
  <si>
    <t>yli 20%  Loistava</t>
  </si>
  <si>
    <t xml:space="preserve">Liikevaihdon muutos-% kertoo liikevaihdon kasvun tai </t>
  </si>
  <si>
    <t xml:space="preserve">laskun edelliseen tilikauteen nähden eli tunnusluvun </t>
  </si>
  <si>
    <t>yli 10%  Tyydyttävä</t>
  </si>
  <si>
    <t>arvosta voi päätellä onko yrityksen toiminta laajentunut</t>
  </si>
  <si>
    <t>yli   5%  Heikko</t>
  </si>
  <si>
    <t xml:space="preserve">vai supistunut viimeisellä tilikaudella. </t>
  </si>
  <si>
    <t>alle 5%  Välttävä</t>
  </si>
  <si>
    <t>Preliminary acceptance</t>
  </si>
  <si>
    <t>96...100</t>
  </si>
  <si>
    <t>Suitable</t>
  </si>
  <si>
    <t>91…95</t>
  </si>
  <si>
    <t>86…90</t>
  </si>
  <si>
    <t>81...85</t>
  </si>
  <si>
    <t xml:space="preserve"> B+</t>
  </si>
  <si>
    <t>76...80</t>
  </si>
  <si>
    <t>71…75</t>
  </si>
  <si>
    <t>66...70</t>
  </si>
  <si>
    <t>Fair</t>
  </si>
  <si>
    <t>Slight investigation</t>
  </si>
  <si>
    <t>61…65</t>
  </si>
  <si>
    <t>56…60</t>
  </si>
  <si>
    <t>51...55</t>
  </si>
  <si>
    <t>Deep investigation</t>
  </si>
  <si>
    <t>46...50</t>
  </si>
  <si>
    <t xml:space="preserve"> D-</t>
  </si>
  <si>
    <t>20...40</t>
  </si>
  <si>
    <t>No value</t>
  </si>
  <si>
    <t>Not suitable</t>
  </si>
  <si>
    <t>Details</t>
  </si>
  <si>
    <t>Types</t>
  </si>
  <si>
    <t>Number of own workers</t>
  </si>
  <si>
    <t>ALMACO reference</t>
  </si>
  <si>
    <t>Competitor reference</t>
  </si>
  <si>
    <t>Yard reference</t>
  </si>
  <si>
    <t>Marine expertise</t>
  </si>
  <si>
    <t>Past projects undertaken</t>
  </si>
  <si>
    <t>General worker</t>
  </si>
  <si>
    <t xml:space="preserve">Inclusion in hour rate </t>
  </si>
  <si>
    <t>Yes/No</t>
  </si>
  <si>
    <t>PPE and working clothes</t>
  </si>
  <si>
    <t>Protection, cleaning work and preservation work</t>
  </si>
  <si>
    <t>Tools, equipment and consumables</t>
  </si>
  <si>
    <t>Certified Management System (ISO 9001/ ISO 14001/ OHSAS 18001)</t>
  </si>
  <si>
    <t>Medical checkup and insurance</t>
  </si>
  <si>
    <t>Overhead cost</t>
  </si>
  <si>
    <t>Accommodation, meal and office supplies for staff</t>
  </si>
  <si>
    <t>VAT</t>
  </si>
  <si>
    <t>Hot work eligibility</t>
  </si>
  <si>
    <t>Arc welding</t>
  </si>
  <si>
    <t>Lost Time Injury Frequency 
(per million hours worked)</t>
  </si>
  <si>
    <t>Stainless steel welding</t>
  </si>
  <si>
    <t>Total Recordable Incident Rate 
(per million hours worked)</t>
  </si>
  <si>
    <t>MIG welding</t>
  </si>
  <si>
    <t>Number of environmental incidents</t>
  </si>
  <si>
    <t xml:space="preserve">Welder qualifications, any classification society? </t>
  </si>
  <si>
    <t>Welding code, ASME, AWS, CWS or ?</t>
  </si>
  <si>
    <t>Price in eur</t>
  </si>
  <si>
    <t>Project assistant</t>
  </si>
  <si>
    <t>Designer</t>
  </si>
  <si>
    <t>Production designer</t>
  </si>
  <si>
    <t>Carpenter</t>
  </si>
  <si>
    <t>Interior Installer</t>
  </si>
  <si>
    <t>Stainless Steel Welder</t>
  </si>
  <si>
    <t>Welder</t>
  </si>
  <si>
    <t>Painter</t>
  </si>
  <si>
    <t>Electrician</t>
  </si>
  <si>
    <t>Plumber</t>
  </si>
  <si>
    <t>AC installer</t>
  </si>
  <si>
    <t>Insulation installer</t>
  </si>
  <si>
    <t>Flooring installer</t>
  </si>
  <si>
    <t>Hour rates</t>
  </si>
  <si>
    <t>Written HSE Policy (Yes/No)</t>
  </si>
  <si>
    <t>Written HSE Manual (Yes/No)</t>
  </si>
  <si>
    <t>Agreeable on lump sum contract (Yes/No)</t>
  </si>
  <si>
    <t>Are operations under an environmental license (environmental permit, chemical permit etc.) (Yes/No)</t>
  </si>
  <si>
    <t>Local site manager/ team leader</t>
  </si>
  <si>
    <t>Short term receivables</t>
  </si>
  <si>
    <t>Short term debts</t>
  </si>
  <si>
    <t>For example 100 000 will be marked as 100.</t>
  </si>
  <si>
    <t>e-mail: PQ@ALMACO.CC</t>
  </si>
  <si>
    <t>Company name</t>
  </si>
  <si>
    <t>Contact person</t>
  </si>
  <si>
    <t>Email address</t>
  </si>
  <si>
    <t>Region</t>
  </si>
  <si>
    <t>Offshore projects</t>
  </si>
  <si>
    <t>Marine projects</t>
  </si>
  <si>
    <t>Incident statistics for last 5 yrs</t>
  </si>
  <si>
    <t>Area of expertise</t>
  </si>
  <si>
    <t>Tools and machines owned</t>
  </si>
  <si>
    <t>Number of stainless steel welders</t>
  </si>
  <si>
    <t>Number of licensed electricians</t>
  </si>
  <si>
    <t>Professional tiling/epoxy workers</t>
  </si>
  <si>
    <t>Knowledge on stainless steel polishing</t>
  </si>
  <si>
    <t>Specialists for refrigeration piping</t>
  </si>
  <si>
    <t>Availability to have at least one English-speaking 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</si>
</sst>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\ %"/>
    <numFmt numFmtId="165" formatCode="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8"/>
      <name val="Arial"/>
      <family val="2"/>
    </font>
    <font>
      <b/>
      <sz val="8"/>
      <color theme="0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3F3F76"/>
      <name val="Calibri"/>
      <family val="2"/>
      <scheme val="minor"/>
    </font>
    <font>
      <b/>
      <i/>
      <sz val="11"/>
      <color rgb="FF3F3F3F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5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3F3F3F"/>
      </right>
      <top/>
      <bottom style="thin">
        <color rgb="FF3F3F3F"/>
      </bottom>
      <diagonal/>
    </border>
    <border>
      <left style="thin">
        <color rgb="FF3F3F3F"/>
      </left>
      <right/>
      <top/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/>
      <top style="thin">
        <color rgb="FF3F3F3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rgb="FF3F3F3F"/>
      </right>
      <top/>
      <bottom/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2" applyNumberFormat="0" applyAlignment="0" applyProtection="0"/>
    <xf numFmtId="0" fontId="5" fillId="4" borderId="0" applyNumberFormat="0" applyBorder="0" applyAlignment="0" applyProtection="0"/>
    <xf numFmtId="0" fontId="12" fillId="0" borderId="0" applyNumberFormat="0" applyFill="0" applyBorder="0" applyAlignment="0" applyProtection="0"/>
  </cellStyleXfs>
  <cellXfs count="149">
    <xf numFmtId="0" fontId="0" fillId="0" borderId="0" xfId="0"/>
    <xf numFmtId="0" fontId="6" fillId="7" borderId="7" xfId="0" applyFont="1" applyFill="1" applyBorder="1" applyAlignment="1" applyProtection="1">
      <alignment horizontal="center"/>
      <protection hidden="1"/>
    </xf>
    <xf numFmtId="0" fontId="6" fillId="7" borderId="7" xfId="0" applyFont="1" applyFill="1" applyBorder="1" applyProtection="1">
      <protection hidden="1"/>
    </xf>
    <xf numFmtId="0" fontId="6" fillId="7" borderId="7" xfId="0" applyFont="1" applyFill="1" applyBorder="1" applyAlignment="1" applyProtection="1">
      <alignment horizontal="center" vertical="center"/>
      <protection hidden="1"/>
    </xf>
    <xf numFmtId="0" fontId="6" fillId="8" borderId="7" xfId="0" applyFont="1" applyFill="1" applyBorder="1" applyAlignment="1" applyProtection="1">
      <alignment horizontal="center"/>
      <protection hidden="1"/>
    </xf>
    <xf numFmtId="0" fontId="6" fillId="8" borderId="7" xfId="0" applyFont="1" applyFill="1" applyBorder="1" applyProtection="1">
      <protection hidden="1"/>
    </xf>
    <xf numFmtId="0" fontId="6" fillId="8" borderId="7" xfId="0" applyFont="1" applyFill="1" applyBorder="1" applyAlignment="1" applyProtection="1">
      <alignment horizontal="center" vertical="center"/>
      <protection hidden="1"/>
    </xf>
    <xf numFmtId="0" fontId="6" fillId="9" borderId="7" xfId="0" applyFont="1" applyFill="1" applyBorder="1" applyAlignment="1" applyProtection="1">
      <alignment horizontal="center"/>
      <protection hidden="1"/>
    </xf>
    <xf numFmtId="0" fontId="6" fillId="9" borderId="7" xfId="0" applyFont="1" applyFill="1" applyBorder="1" applyProtection="1">
      <protection hidden="1"/>
    </xf>
    <xf numFmtId="0" fontId="6" fillId="9" borderId="7" xfId="0" applyFont="1" applyFill="1" applyBorder="1" applyAlignment="1" applyProtection="1">
      <alignment horizontal="center" vertical="center"/>
      <protection hidden="1"/>
    </xf>
    <xf numFmtId="0" fontId="6" fillId="10" borderId="7" xfId="0" applyFont="1" applyFill="1" applyBorder="1" applyAlignment="1" applyProtection="1">
      <alignment horizontal="center"/>
      <protection hidden="1"/>
    </xf>
    <xf numFmtId="0" fontId="6" fillId="10" borderId="7" xfId="0" applyFont="1" applyFill="1" applyBorder="1" applyProtection="1">
      <protection hidden="1"/>
    </xf>
    <xf numFmtId="0" fontId="6" fillId="10" borderId="7" xfId="0" applyFont="1" applyFill="1" applyBorder="1" applyAlignment="1" applyProtection="1">
      <alignment horizontal="center" vertical="center"/>
      <protection hidden="1"/>
    </xf>
    <xf numFmtId="3" fontId="8" fillId="5" borderId="7" xfId="0" applyNumberFormat="1" applyFont="1" applyFill="1" applyBorder="1" applyAlignment="1" applyProtection="1">
      <alignment horizontal="center"/>
      <protection locked="0"/>
    </xf>
    <xf numFmtId="1" fontId="8" fillId="5" borderId="7" xfId="0" applyNumberFormat="1" applyFont="1" applyFill="1" applyBorder="1" applyAlignment="1" applyProtection="1">
      <alignment horizontal="center"/>
      <protection locked="0"/>
    </xf>
    <xf numFmtId="0" fontId="8" fillId="0" borderId="0" xfId="0" applyFont="1" applyProtection="1"/>
    <xf numFmtId="14" fontId="0" fillId="0" borderId="0" xfId="0" applyNumberFormat="1" applyAlignment="1" applyProtection="1">
      <alignment horizontal="center"/>
    </xf>
    <xf numFmtId="0" fontId="0" fillId="0" borderId="0" xfId="0" applyProtection="1"/>
    <xf numFmtId="0" fontId="8" fillId="0" borderId="0" xfId="0" applyFont="1" applyAlignment="1" applyProtection="1">
      <alignment horizontal="center"/>
    </xf>
    <xf numFmtId="0" fontId="7" fillId="0" borderId="0" xfId="0" applyFont="1" applyProtection="1"/>
    <xf numFmtId="0" fontId="7" fillId="11" borderId="3" xfId="0" applyFont="1" applyFill="1" applyBorder="1" applyProtection="1"/>
    <xf numFmtId="0" fontId="7" fillId="11" borderId="8" xfId="0" applyFont="1" applyFill="1" applyBorder="1" applyProtection="1"/>
    <xf numFmtId="0" fontId="7" fillId="11" borderId="7" xfId="0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center"/>
    </xf>
    <xf numFmtId="0" fontId="8" fillId="0" borderId="3" xfId="0" applyFont="1" applyFill="1" applyBorder="1" applyAlignment="1" applyProtection="1">
      <alignment horizontal="left"/>
    </xf>
    <xf numFmtId="0" fontId="8" fillId="0" borderId="4" xfId="0" applyFont="1" applyFill="1" applyBorder="1" applyAlignment="1" applyProtection="1">
      <alignment horizontal="left"/>
    </xf>
    <xf numFmtId="0" fontId="7" fillId="0" borderId="0" xfId="0" applyFont="1" applyFill="1" applyProtection="1"/>
    <xf numFmtId="0" fontId="8" fillId="0" borderId="0" xfId="0" applyFont="1" applyFill="1" applyProtection="1"/>
    <xf numFmtId="0" fontId="0" fillId="0" borderId="0" xfId="0" applyFill="1" applyProtection="1"/>
    <xf numFmtId="0" fontId="9" fillId="0" borderId="0" xfId="0" applyFont="1" applyFill="1" applyProtection="1"/>
    <xf numFmtId="0" fontId="9" fillId="0" borderId="0" xfId="0" applyFont="1" applyProtection="1"/>
    <xf numFmtId="0" fontId="0" fillId="0" borderId="0" xfId="0" applyAlignment="1" applyProtection="1">
      <alignment horizontal="right"/>
      <protection hidden="1"/>
    </xf>
    <xf numFmtId="0" fontId="7" fillId="0" borderId="0" xfId="0" applyFont="1" applyProtection="1">
      <protection hidden="1"/>
    </xf>
    <xf numFmtId="0" fontId="0" fillId="0" borderId="0" xfId="0" applyProtection="1">
      <protection hidden="1"/>
    </xf>
    <xf numFmtId="14" fontId="0" fillId="0" borderId="0" xfId="0" applyNumberFormat="1" applyAlignment="1" applyProtection="1">
      <alignment horizontal="center" vertical="center"/>
      <protection hidden="1"/>
    </xf>
    <xf numFmtId="14" fontId="0" fillId="0" borderId="0" xfId="0" applyNumberFormat="1" applyProtection="1">
      <protection hidden="1"/>
    </xf>
    <xf numFmtId="0" fontId="0" fillId="0" borderId="0" xfId="0" quotePrefix="1" applyAlignment="1" applyProtection="1">
      <alignment horizontal="right"/>
      <protection hidden="1"/>
    </xf>
    <xf numFmtId="0" fontId="0" fillId="11" borderId="7" xfId="0" applyFill="1" applyBorder="1" applyProtection="1">
      <protection hidden="1"/>
    </xf>
    <xf numFmtId="0" fontId="0" fillId="11" borderId="7" xfId="0" applyFill="1" applyBorder="1" applyAlignment="1" applyProtection="1">
      <alignment horizontal="center"/>
      <protection hidden="1"/>
    </xf>
    <xf numFmtId="0" fontId="0" fillId="0" borderId="7" xfId="0" applyBorder="1" applyProtection="1">
      <protection hidden="1"/>
    </xf>
    <xf numFmtId="1" fontId="0" fillId="0" borderId="7" xfId="0" applyNumberFormat="1" applyBorder="1" applyAlignment="1" applyProtection="1">
      <alignment horizontal="center"/>
      <protection hidden="1"/>
    </xf>
    <xf numFmtId="9" fontId="0" fillId="0" borderId="7" xfId="1" applyFont="1" applyBorder="1" applyAlignment="1" applyProtection="1">
      <alignment horizontal="center"/>
      <protection hidden="1"/>
    </xf>
    <xf numFmtId="0" fontId="8" fillId="0" borderId="7" xfId="0" applyFont="1" applyBorder="1" applyProtection="1">
      <protection hidden="1"/>
    </xf>
    <xf numFmtId="0" fontId="0" fillId="0" borderId="0" xfId="0" applyBorder="1" applyProtection="1">
      <protection hidden="1"/>
    </xf>
    <xf numFmtId="164" fontId="0" fillId="0" borderId="0" xfId="1" applyNumberFormat="1" applyFont="1" applyBorder="1" applyAlignment="1" applyProtection="1">
      <alignment horizontal="center"/>
      <protection hidden="1"/>
    </xf>
    <xf numFmtId="9" fontId="0" fillId="0" borderId="0" xfId="1" applyFont="1" applyBorder="1" applyAlignment="1" applyProtection="1">
      <alignment horizontal="center"/>
      <protection hidden="1"/>
    </xf>
    <xf numFmtId="1" fontId="0" fillId="0" borderId="7" xfId="1" applyNumberFormat="1" applyFont="1" applyBorder="1" applyAlignment="1" applyProtection="1">
      <alignment horizontal="center"/>
      <protection hidden="1"/>
    </xf>
    <xf numFmtId="0" fontId="0" fillId="0" borderId="7" xfId="0" applyFill="1" applyBorder="1" applyProtection="1">
      <protection hidden="1"/>
    </xf>
    <xf numFmtId="1" fontId="0" fillId="0" borderId="0" xfId="1" applyNumberFormat="1" applyFont="1" applyBorder="1" applyAlignment="1" applyProtection="1">
      <alignment horizontal="center"/>
      <protection hidden="1"/>
    </xf>
    <xf numFmtId="1" fontId="0" fillId="0" borderId="0" xfId="0" applyNumberFormat="1" applyProtection="1">
      <protection hidden="1"/>
    </xf>
    <xf numFmtId="0" fontId="0" fillId="5" borderId="0" xfId="0" applyFill="1" applyProtection="1">
      <protection hidden="1"/>
    </xf>
    <xf numFmtId="0" fontId="10" fillId="0" borderId="0" xfId="0" applyFont="1" applyProtection="1">
      <protection hidden="1"/>
    </xf>
    <xf numFmtId="14" fontId="10" fillId="0" borderId="0" xfId="0" applyNumberFormat="1" applyFont="1" applyAlignment="1" applyProtection="1">
      <alignment horizontal="center"/>
      <protection hidden="1"/>
    </xf>
    <xf numFmtId="0" fontId="6" fillId="0" borderId="0" xfId="0" applyFont="1" applyProtection="1">
      <protection hidden="1"/>
    </xf>
    <xf numFmtId="14" fontId="10" fillId="0" borderId="0" xfId="0" applyNumberFormat="1" applyFont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/>
      <protection hidden="1"/>
    </xf>
    <xf numFmtId="0" fontId="10" fillId="0" borderId="0" xfId="0" applyFont="1" applyBorder="1" applyAlignment="1" applyProtection="1">
      <alignment horizontal="left"/>
      <protection hidden="1"/>
    </xf>
    <xf numFmtId="0" fontId="10" fillId="11" borderId="7" xfId="0" applyFont="1" applyFill="1" applyBorder="1" applyAlignment="1" applyProtection="1">
      <alignment horizontal="center"/>
      <protection hidden="1"/>
    </xf>
    <xf numFmtId="0" fontId="10" fillId="0" borderId="7" xfId="0" applyFont="1" applyBorder="1" applyProtection="1">
      <protection hidden="1"/>
    </xf>
    <xf numFmtId="9" fontId="10" fillId="0" borderId="7" xfId="0" applyNumberFormat="1" applyFont="1" applyBorder="1" applyAlignment="1" applyProtection="1">
      <alignment horizontal="center"/>
      <protection hidden="1"/>
    </xf>
    <xf numFmtId="0" fontId="10" fillId="0" borderId="7" xfId="0" applyFont="1" applyBorder="1" applyAlignment="1" applyProtection="1">
      <alignment horizontal="center"/>
      <protection hidden="1"/>
    </xf>
    <xf numFmtId="1" fontId="10" fillId="0" borderId="7" xfId="0" applyNumberFormat="1" applyFont="1" applyBorder="1" applyAlignment="1" applyProtection="1">
      <alignment horizontal="center"/>
      <protection hidden="1"/>
    </xf>
    <xf numFmtId="164" fontId="10" fillId="0" borderId="7" xfId="1" applyNumberFormat="1" applyFont="1" applyBorder="1" applyAlignment="1" applyProtection="1">
      <alignment horizontal="center"/>
      <protection hidden="1"/>
    </xf>
    <xf numFmtId="165" fontId="10" fillId="0" borderId="7" xfId="0" applyNumberFormat="1" applyFont="1" applyBorder="1" applyAlignment="1" applyProtection="1">
      <alignment horizontal="center"/>
      <protection hidden="1"/>
    </xf>
    <xf numFmtId="9" fontId="10" fillId="0" borderId="7" xfId="1" applyFont="1" applyBorder="1" applyAlignment="1" applyProtection="1">
      <alignment horizontal="center"/>
      <protection hidden="1"/>
    </xf>
    <xf numFmtId="1" fontId="6" fillId="0" borderId="7" xfId="0" applyNumberFormat="1" applyFont="1" applyBorder="1" applyAlignment="1" applyProtection="1">
      <alignment horizontal="center"/>
      <protection hidden="1"/>
    </xf>
    <xf numFmtId="9" fontId="10" fillId="0" borderId="0" xfId="1" applyFont="1" applyBorder="1" applyAlignment="1" applyProtection="1">
      <alignment horizontal="center"/>
      <protection hidden="1"/>
    </xf>
    <xf numFmtId="1" fontId="10" fillId="0" borderId="0" xfId="0" applyNumberFormat="1" applyFont="1" applyBorder="1" applyAlignment="1" applyProtection="1">
      <alignment horizontal="center"/>
      <protection hidden="1"/>
    </xf>
    <xf numFmtId="9" fontId="10" fillId="0" borderId="7" xfId="1" applyNumberFormat="1" applyFont="1" applyBorder="1" applyAlignment="1" applyProtection="1">
      <alignment horizontal="center"/>
      <protection hidden="1"/>
    </xf>
    <xf numFmtId="0" fontId="10" fillId="0" borderId="12" xfId="0" applyFont="1" applyBorder="1" applyProtection="1">
      <protection hidden="1"/>
    </xf>
    <xf numFmtId="0" fontId="10" fillId="0" borderId="0" xfId="0" applyFont="1" applyAlignment="1" applyProtection="1">
      <alignment horizontal="left"/>
      <protection hidden="1"/>
    </xf>
    <xf numFmtId="9" fontId="10" fillId="0" borderId="0" xfId="1" applyFont="1" applyBorder="1" applyAlignment="1" applyProtection="1">
      <alignment horizontal="left"/>
      <protection hidden="1"/>
    </xf>
    <xf numFmtId="1" fontId="10" fillId="0" borderId="0" xfId="0" applyNumberFormat="1" applyFont="1" applyBorder="1" applyAlignment="1" applyProtection="1">
      <alignment horizontal="left"/>
      <protection hidden="1"/>
    </xf>
    <xf numFmtId="0" fontId="10" fillId="0" borderId="13" xfId="0" applyFont="1" applyBorder="1" applyProtection="1">
      <protection hidden="1"/>
    </xf>
    <xf numFmtId="0" fontId="10" fillId="0" borderId="9" xfId="0" applyFont="1" applyBorder="1" applyProtection="1">
      <protection hidden="1"/>
    </xf>
    <xf numFmtId="0" fontId="10" fillId="0" borderId="0" xfId="0" applyFont="1" applyFill="1" applyBorder="1" applyAlignment="1" applyProtection="1">
      <alignment horizontal="left"/>
      <protection hidden="1"/>
    </xf>
    <xf numFmtId="0" fontId="6" fillId="0" borderId="3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11" fillId="6" borderId="7" xfId="0" applyFont="1" applyFill="1" applyBorder="1" applyAlignment="1" applyProtection="1">
      <alignment horizontal="center"/>
      <protection hidden="1"/>
    </xf>
    <xf numFmtId="0" fontId="11" fillId="6" borderId="7" xfId="0" applyFont="1" applyFill="1" applyBorder="1" applyProtection="1">
      <protection hidden="1"/>
    </xf>
    <xf numFmtId="0" fontId="11" fillId="6" borderId="7" xfId="0" applyFont="1" applyFill="1" applyBorder="1" applyAlignment="1" applyProtection="1">
      <alignment horizontal="center" vertical="center"/>
      <protection hidden="1"/>
    </xf>
    <xf numFmtId="0" fontId="11" fillId="6" borderId="3" xfId="0" applyFont="1" applyFill="1" applyBorder="1" applyProtection="1">
      <protection hidden="1"/>
    </xf>
    <xf numFmtId="0" fontId="11" fillId="6" borderId="4" xfId="0" applyFont="1" applyFill="1" applyBorder="1" applyProtection="1">
      <protection hidden="1"/>
    </xf>
    <xf numFmtId="0" fontId="6" fillId="7" borderId="3" xfId="0" applyFont="1" applyFill="1" applyBorder="1" applyProtection="1">
      <protection hidden="1"/>
    </xf>
    <xf numFmtId="0" fontId="6" fillId="7" borderId="4" xfId="0" applyFont="1" applyFill="1" applyBorder="1" applyProtection="1">
      <protection hidden="1"/>
    </xf>
    <xf numFmtId="0" fontId="6" fillId="7" borderId="10" xfId="0" applyFont="1" applyFill="1" applyBorder="1" applyProtection="1">
      <protection hidden="1"/>
    </xf>
    <xf numFmtId="0" fontId="6" fillId="7" borderId="14" xfId="0" applyFont="1" applyFill="1" applyBorder="1" applyProtection="1">
      <protection hidden="1"/>
    </xf>
    <xf numFmtId="0" fontId="6" fillId="8" borderId="3" xfId="0" applyFont="1" applyFill="1" applyBorder="1" applyProtection="1">
      <protection hidden="1"/>
    </xf>
    <xf numFmtId="0" fontId="6" fillId="8" borderId="4" xfId="0" applyFont="1" applyFill="1" applyBorder="1" applyProtection="1">
      <protection hidden="1"/>
    </xf>
    <xf numFmtId="0" fontId="6" fillId="8" borderId="15" xfId="0" applyFont="1" applyFill="1" applyBorder="1" applyProtection="1">
      <protection hidden="1"/>
    </xf>
    <xf numFmtId="0" fontId="6" fillId="9" borderId="5" xfId="0" applyFont="1" applyFill="1" applyBorder="1" applyProtection="1">
      <protection hidden="1"/>
    </xf>
    <xf numFmtId="0" fontId="6" fillId="9" borderId="6" xfId="0" applyFont="1" applyFill="1" applyBorder="1" applyProtection="1">
      <protection hidden="1"/>
    </xf>
    <xf numFmtId="0" fontId="6" fillId="10" borderId="5" xfId="0" applyFont="1" applyFill="1" applyBorder="1" applyProtection="1">
      <protection hidden="1"/>
    </xf>
    <xf numFmtId="0" fontId="6" fillId="10" borderId="6" xfId="0" applyFont="1" applyFill="1" applyBorder="1" applyProtection="1">
      <protection hidden="1"/>
    </xf>
    <xf numFmtId="9" fontId="0" fillId="0" borderId="7" xfId="1" applyNumberFormat="1" applyFont="1" applyBorder="1" applyAlignment="1" applyProtection="1">
      <alignment horizontal="center"/>
      <protection hidden="1"/>
    </xf>
    <xf numFmtId="0" fontId="10" fillId="0" borderId="0" xfId="0" applyFont="1" applyProtection="1"/>
    <xf numFmtId="0" fontId="16" fillId="0" borderId="0" xfId="0" applyFont="1"/>
    <xf numFmtId="0" fontId="0" fillId="5" borderId="7" xfId="0" applyFill="1" applyBorder="1"/>
    <xf numFmtId="0" fontId="3" fillId="5" borderId="7" xfId="3" applyFill="1" applyBorder="1" applyAlignment="1">
      <alignment vertical="center"/>
    </xf>
    <xf numFmtId="0" fontId="3" fillId="5" borderId="7" xfId="3" applyFill="1" applyBorder="1" applyAlignment="1">
      <alignment vertical="center" wrapText="1"/>
    </xf>
    <xf numFmtId="0" fontId="3" fillId="5" borderId="7" xfId="3" applyFill="1" applyBorder="1" applyAlignment="1">
      <alignment horizontal="center" vertical="center"/>
    </xf>
    <xf numFmtId="0" fontId="15" fillId="5" borderId="7" xfId="3" applyFont="1" applyFill="1" applyBorder="1" applyAlignment="1">
      <alignment horizontal="left" vertical="center"/>
    </xf>
    <xf numFmtId="0" fontId="15" fillId="5" borderId="7" xfId="3" applyFont="1" applyFill="1" applyBorder="1" applyAlignment="1">
      <alignment horizontal="left" vertical="center" wrapText="1"/>
    </xf>
    <xf numFmtId="0" fontId="3" fillId="5" borderId="17" xfId="3" applyFill="1" applyBorder="1"/>
    <xf numFmtId="0" fontId="3" fillId="5" borderId="18" xfId="3" applyFill="1" applyBorder="1" applyAlignment="1">
      <alignment horizontal="left" vertical="center"/>
    </xf>
    <xf numFmtId="0" fontId="3" fillId="5" borderId="20" xfId="3" applyFill="1" applyBorder="1" applyAlignment="1">
      <alignment horizontal="left" vertical="center"/>
    </xf>
    <xf numFmtId="0" fontId="3" fillId="5" borderId="17" xfId="3" applyFont="1" applyFill="1" applyBorder="1"/>
    <xf numFmtId="0" fontId="3" fillId="5" borderId="18" xfId="3" applyFont="1" applyFill="1" applyBorder="1" applyAlignment="1">
      <alignment horizontal="left" vertical="center"/>
    </xf>
    <xf numFmtId="0" fontId="3" fillId="5" borderId="20" xfId="3" applyFont="1" applyFill="1" applyBorder="1" applyAlignment="1">
      <alignment horizontal="left" vertical="center"/>
    </xf>
    <xf numFmtId="0" fontId="13" fillId="5" borderId="7" xfId="4" applyFont="1" applyFill="1" applyBorder="1" applyAlignment="1">
      <alignment horizontal="left"/>
    </xf>
    <xf numFmtId="14" fontId="0" fillId="0" borderId="0" xfId="0" applyNumberFormat="1" applyAlignment="1">
      <alignment horizontal="center"/>
    </xf>
    <xf numFmtId="0" fontId="3" fillId="12" borderId="7" xfId="3" applyFill="1" applyBorder="1" applyAlignment="1" applyProtection="1">
      <alignment horizontal="center" vertical="center"/>
      <protection locked="0"/>
    </xf>
    <xf numFmtId="0" fontId="3" fillId="12" borderId="19" xfId="3" applyFill="1" applyBorder="1" applyAlignment="1" applyProtection="1">
      <alignment horizontal="center" vertical="center"/>
      <protection locked="0"/>
    </xf>
    <xf numFmtId="0" fontId="3" fillId="12" borderId="21" xfId="3" applyFill="1" applyBorder="1" applyAlignment="1" applyProtection="1">
      <alignment horizontal="center" vertical="center"/>
      <protection locked="0"/>
    </xf>
    <xf numFmtId="0" fontId="3" fillId="12" borderId="19" xfId="3" applyFill="1" applyBorder="1" applyAlignment="1" applyProtection="1">
      <alignment horizontal="right"/>
      <protection locked="0"/>
    </xf>
    <xf numFmtId="0" fontId="3" fillId="12" borderId="21" xfId="3" applyFill="1" applyBorder="1" applyAlignment="1" applyProtection="1">
      <alignment horizontal="right"/>
      <protection locked="0"/>
    </xf>
    <xf numFmtId="0" fontId="3" fillId="12" borderId="19" xfId="3" applyFont="1" applyFill="1" applyBorder="1" applyAlignment="1" applyProtection="1">
      <alignment horizontal="center" vertical="center"/>
      <protection locked="0"/>
    </xf>
    <xf numFmtId="0" fontId="3" fillId="12" borderId="21" xfId="3" applyFont="1" applyFill="1" applyBorder="1" applyAlignment="1" applyProtection="1">
      <alignment horizontal="center" vertical="center"/>
      <protection locked="0"/>
    </xf>
    <xf numFmtId="0" fontId="3" fillId="12" borderId="21" xfId="3" applyFont="1" applyFill="1" applyBorder="1" applyAlignment="1" applyProtection="1">
      <alignment horizontal="center" vertical="center" wrapText="1"/>
      <protection locked="0"/>
    </xf>
    <xf numFmtId="0" fontId="3" fillId="5" borderId="16" xfId="3" applyFill="1" applyBorder="1" applyAlignment="1">
      <alignment horizontal="center"/>
    </xf>
    <xf numFmtId="0" fontId="3" fillId="5" borderId="16" xfId="3" applyFont="1" applyFill="1" applyBorder="1" applyAlignment="1">
      <alignment horizontal="center" vertical="center"/>
    </xf>
    <xf numFmtId="0" fontId="3" fillId="12" borderId="3" xfId="3" applyFill="1" applyBorder="1" applyAlignment="1" applyProtection="1">
      <alignment horizontal="left" vertical="center"/>
      <protection locked="0"/>
    </xf>
    <xf numFmtId="0" fontId="3" fillId="12" borderId="8" xfId="3" applyFill="1" applyBorder="1" applyAlignment="1" applyProtection="1">
      <alignment horizontal="left" vertical="center"/>
      <protection locked="0"/>
    </xf>
    <xf numFmtId="0" fontId="3" fillId="12" borderId="4" xfId="3" applyFill="1" applyBorder="1" applyAlignment="1" applyProtection="1">
      <alignment horizontal="left" vertical="center"/>
      <protection locked="0"/>
    </xf>
    <xf numFmtId="0" fontId="3" fillId="12" borderId="3" xfId="3" applyFill="1" applyBorder="1" applyAlignment="1" applyProtection="1">
      <alignment horizontal="left" vertical="center" wrapText="1"/>
      <protection locked="0"/>
    </xf>
    <xf numFmtId="0" fontId="3" fillId="12" borderId="8" xfId="3" applyFill="1" applyBorder="1" applyAlignment="1" applyProtection="1">
      <alignment horizontal="left" vertical="center" wrapText="1"/>
      <protection locked="0"/>
    </xf>
    <xf numFmtId="0" fontId="3" fillId="12" borderId="4" xfId="3" applyFill="1" applyBorder="1" applyAlignment="1" applyProtection="1">
      <alignment horizontal="left" vertical="center" wrapText="1"/>
      <protection locked="0"/>
    </xf>
    <xf numFmtId="0" fontId="13" fillId="12" borderId="7" xfId="4" applyFont="1" applyFill="1" applyBorder="1" applyAlignment="1" applyProtection="1">
      <alignment horizontal="left" vertical="center"/>
      <protection locked="0"/>
    </xf>
    <xf numFmtId="0" fontId="3" fillId="12" borderId="7" xfId="3" applyFill="1" applyBorder="1" applyAlignment="1" applyProtection="1">
      <alignment horizontal="left" vertical="center"/>
      <protection locked="0"/>
    </xf>
    <xf numFmtId="0" fontId="12" fillId="12" borderId="7" xfId="5" applyFill="1" applyBorder="1" applyAlignment="1" applyProtection="1">
      <alignment horizontal="left" vertical="center"/>
      <protection locked="0"/>
    </xf>
    <xf numFmtId="0" fontId="4" fillId="12" borderId="7" xfId="0" applyFont="1" applyFill="1" applyBorder="1" applyAlignment="1" applyProtection="1">
      <alignment vertical="center"/>
      <protection locked="0"/>
    </xf>
    <xf numFmtId="0" fontId="14" fillId="5" borderId="7" xfId="2" applyFont="1" applyFill="1" applyBorder="1" applyAlignment="1">
      <alignment horizontal="center"/>
    </xf>
    <xf numFmtId="0" fontId="3" fillId="12" borderId="7" xfId="3" applyFill="1" applyBorder="1" applyAlignment="1" applyProtection="1">
      <alignment horizontal="left" vertical="center" wrapText="1"/>
      <protection locked="0"/>
    </xf>
    <xf numFmtId="0" fontId="4" fillId="12" borderId="3" xfId="0" applyFont="1" applyFill="1" applyBorder="1" applyAlignment="1" applyProtection="1">
      <alignment vertical="center"/>
      <protection locked="0"/>
    </xf>
    <xf numFmtId="0" fontId="4" fillId="12" borderId="8" xfId="0" applyFont="1" applyFill="1" applyBorder="1" applyAlignment="1" applyProtection="1">
      <alignment vertical="center"/>
      <protection locked="0"/>
    </xf>
    <xf numFmtId="0" fontId="4" fillId="12" borderId="4" xfId="0" applyFont="1" applyFill="1" applyBorder="1" applyAlignment="1" applyProtection="1">
      <alignment vertical="center"/>
      <protection locked="0"/>
    </xf>
    <xf numFmtId="0" fontId="3" fillId="5" borderId="7" xfId="3" applyFill="1" applyBorder="1" applyAlignment="1">
      <alignment horizontal="left" vertical="top"/>
    </xf>
    <xf numFmtId="0" fontId="3" fillId="5" borderId="22" xfId="3" applyFill="1" applyBorder="1" applyAlignment="1">
      <alignment horizontal="left" vertical="top"/>
    </xf>
    <xf numFmtId="0" fontId="3" fillId="5" borderId="23" xfId="3" applyFill="1" applyBorder="1" applyAlignment="1">
      <alignment horizontal="left" vertical="top"/>
    </xf>
    <xf numFmtId="0" fontId="3" fillId="5" borderId="24" xfId="3" applyFill="1" applyBorder="1" applyAlignment="1">
      <alignment horizontal="left" vertical="top"/>
    </xf>
    <xf numFmtId="0" fontId="3" fillId="5" borderId="12" xfId="3" applyFill="1" applyBorder="1" applyAlignment="1">
      <alignment horizontal="left" vertical="top"/>
    </xf>
    <xf numFmtId="0" fontId="3" fillId="5" borderId="13" xfId="3" applyFill="1" applyBorder="1" applyAlignment="1">
      <alignment horizontal="left" vertical="top"/>
    </xf>
    <xf numFmtId="0" fontId="3" fillId="5" borderId="9" xfId="3" applyFill="1" applyBorder="1" applyAlignment="1">
      <alignment horizontal="left" vertical="top"/>
    </xf>
    <xf numFmtId="0" fontId="3" fillId="5" borderId="7" xfId="3" applyFill="1" applyBorder="1" applyAlignment="1">
      <alignment horizontal="left" vertical="center"/>
    </xf>
    <xf numFmtId="0" fontId="3" fillId="5" borderId="7" xfId="3" applyFill="1" applyBorder="1" applyAlignment="1">
      <alignment horizontal="right" vertical="center"/>
    </xf>
    <xf numFmtId="0" fontId="8" fillId="0" borderId="3" xfId="0" applyFont="1" applyFill="1" applyBorder="1" applyAlignment="1" applyProtection="1">
      <alignment horizontal="left"/>
    </xf>
    <xf numFmtId="0" fontId="8" fillId="0" borderId="4" xfId="0" applyFont="1" applyFill="1" applyBorder="1" applyAlignment="1" applyProtection="1">
      <alignment horizontal="left"/>
    </xf>
    <xf numFmtId="0" fontId="8" fillId="5" borderId="11" xfId="0" applyFont="1" applyFill="1" applyBorder="1" applyAlignment="1" applyProtection="1">
      <alignment horizontal="center"/>
    </xf>
    <xf numFmtId="0" fontId="6" fillId="0" borderId="7" xfId="0" applyFont="1" applyBorder="1" applyAlignment="1" applyProtection="1">
      <alignment horizontal="center"/>
      <protection hidden="1"/>
    </xf>
  </cellXfs>
  <cellStyles count="6">
    <cellStyle name="Accent2" xfId="4" builtinId="33"/>
    <cellStyle name="Hyperlink" xfId="5" builtinId="8"/>
    <cellStyle name="Input" xfId="2" builtinId="20"/>
    <cellStyle name="Normal" xfId="0" builtinId="0"/>
    <cellStyle name="Output" xfId="3" builtinId="21"/>
    <cellStyle name="Percent" xfId="1" builtinId="5"/>
  </cellStyles>
  <dxfs count="2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3F3F3F"/>
        <name val="Calibri"/>
        <scheme val="minor"/>
      </font>
      <fill>
        <patternFill patternType="solid">
          <fgColor indexed="64"/>
          <bgColor theme="2"/>
        </patternFill>
      </fill>
      <alignment horizontal="center" vertical="center" textRotation="0" indent="0" justifyLastLine="0" shrinkToFit="0" readingOrder="0"/>
      <border diagonalUp="0" diagonalDown="0">
        <left style="thin">
          <color rgb="FF3F3F3F"/>
        </left>
        <right/>
        <top style="thin">
          <color rgb="FF3F3F3F"/>
        </top>
        <bottom style="thin">
          <color rgb="FF3F3F3F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3F3F3F"/>
        <name val="Calibri"/>
        <scheme val="minor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rgb="FF3F3F3F"/>
        </right>
        <top style="thin">
          <color rgb="FF3F3F3F"/>
        </top>
        <bottom style="thin">
          <color rgb="FF3F3F3F"/>
        </bottom>
      </border>
    </dxf>
    <dxf>
      <border outline="0">
        <top style="thin">
          <color rgb="FF3F3F3F"/>
        </top>
      </border>
    </dxf>
    <dxf>
      <border outline="0">
        <left style="thin">
          <color indexed="64"/>
        </left>
        <right style="thin">
          <color rgb="FF3F3F3F"/>
        </right>
        <top style="thin">
          <color rgb="FF3F3F3F"/>
        </top>
        <bottom style="thin">
          <color rgb="FF3F3F3F"/>
        </bottom>
      </border>
    </dxf>
    <dxf>
      <fill>
        <patternFill patternType="solid">
          <fgColor indexed="64"/>
          <bgColor theme="0"/>
        </patternFill>
      </fill>
    </dxf>
    <dxf>
      <border outline="0">
        <bottom style="thin">
          <color rgb="FF3F3F3F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3F3F3F"/>
        <name val="Calibri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rgb="FF3F3F3F"/>
        </left>
        <right style="thin">
          <color rgb="FF3F3F3F"/>
        </right>
        <top/>
        <bottom/>
      </border>
    </dxf>
    <dxf>
      <fill>
        <patternFill patternType="solid">
          <fgColor indexed="64"/>
          <bgColor theme="2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rgb="FF3F3F3F"/>
        </left>
        <right/>
        <top style="thin">
          <color rgb="FF3F3F3F"/>
        </top>
        <bottom style="thin">
          <color rgb="FF3F3F3F"/>
        </bottom>
      </border>
      <protection locked="0" hidden="0"/>
    </dxf>
    <dxf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rgb="FF3F3F3F"/>
        </right>
        <top style="thin">
          <color rgb="FF3F3F3F"/>
        </top>
        <bottom style="thin">
          <color rgb="FF3F3F3F"/>
        </bottom>
      </border>
    </dxf>
    <dxf>
      <border outline="0">
        <top style="thin">
          <color rgb="FF3F3F3F"/>
        </top>
      </border>
    </dxf>
    <dxf>
      <border outline="0">
        <left style="thin">
          <color rgb="FF3F3F3F"/>
        </left>
        <right style="thin">
          <color rgb="FF3F3F3F"/>
        </right>
        <top style="thin">
          <color rgb="FF3F3F3F"/>
        </top>
        <bottom style="thin">
          <color rgb="FF3F3F3F"/>
        </bottom>
      </border>
    </dxf>
    <dxf>
      <fill>
        <patternFill patternType="solid">
          <fgColor indexed="64"/>
          <bgColor theme="0"/>
        </patternFill>
      </fill>
    </dxf>
    <dxf>
      <border outline="0">
        <bottom style="thin">
          <color rgb="FF3F3F3F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rgb="FF3F3F3F"/>
        </left>
        <right style="thin">
          <color rgb="FF3F3F3F"/>
        </right>
        <top/>
        <bottom/>
      </border>
    </dxf>
    <dxf>
      <fill>
        <patternFill patternType="solid">
          <fgColor indexed="64"/>
          <bgColor theme="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rgb="FF3F3F3F"/>
        </left>
        <right/>
        <top style="thin">
          <color rgb="FF3F3F3F"/>
        </top>
        <bottom style="thin">
          <color rgb="FF3F3F3F"/>
        </bottom>
      </border>
      <protection locked="0" hidden="0"/>
    </dxf>
    <dxf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rgb="FF3F3F3F"/>
        </right>
        <top style="thin">
          <color rgb="FF3F3F3F"/>
        </top>
        <bottom style="thin">
          <color rgb="FF3F3F3F"/>
        </bottom>
      </border>
    </dxf>
    <dxf>
      <border outline="0">
        <top style="thin">
          <color rgb="FF3F3F3F"/>
        </top>
      </border>
    </dxf>
    <dxf>
      <border outline="0">
        <left style="thin">
          <color indexed="64"/>
        </left>
        <right style="thin">
          <color rgb="FF3F3F3F"/>
        </right>
        <top style="thin">
          <color rgb="FF3F3F3F"/>
        </top>
        <bottom style="thin">
          <color rgb="FF3F3F3F"/>
        </bottom>
      </border>
    </dxf>
    <dxf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</dxf>
    <dxf>
      <border outline="0">
        <bottom style="thin">
          <color rgb="FF3F3F3F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rgb="FF3F3F3F"/>
        </left>
        <right style="thin">
          <color rgb="FF3F3F3F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104775</xdr:colOff>
      <xdr:row>1</xdr:row>
      <xdr:rowOff>171450</xdr:rowOff>
    </xdr:from>
    <xdr:to>
      <xdr:col>9</xdr:col>
      <xdr:colOff>1124585</xdr:colOff>
      <xdr:row>3</xdr:row>
      <xdr:rowOff>161925</xdr:rowOff>
    </xdr:to>
    <xdr:pic>
      <xdr:nvPicPr>
        <xdr:cNvPr id="2" name="Picture 1" descr=":linkit:Logo_almaco.tif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86550" y="361950"/>
          <a:ext cx="238188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2</xdr:row>
      <xdr:rowOff>38100</xdr:rowOff>
    </xdr:from>
    <xdr:to>
      <xdr:col>4</xdr:col>
      <xdr:colOff>466725</xdr:colOff>
      <xdr:row>4</xdr:row>
      <xdr:rowOff>85725</xdr:rowOff>
    </xdr:to>
    <xdr:pic>
      <xdr:nvPicPr>
        <xdr:cNvPr id="2" name="Picture 1" descr=":linkit:Logo_almaco.tif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04850" y="419100"/>
          <a:ext cx="24384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koju/AppData/Local/Microsoft/Windows/Temporary%20Internet%20Files/Content.Outlook/4CF64DZX/Economical%20situation%202016/JL%20Engineer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lled informations"/>
      <sheetName val="Kannatt,vakav,maksuv,muutos"/>
      <sheetName val="Yhteenveto"/>
    </sheetNames>
    <sheetDataSet>
      <sheetData sheetId="0">
        <row r="12">
          <cell r="D12">
            <v>2016</v>
          </cell>
          <cell r="E12">
            <v>2015</v>
          </cell>
          <cell r="F12">
            <v>2014</v>
          </cell>
          <cell r="G12">
            <v>2013</v>
          </cell>
        </row>
        <row r="16">
          <cell r="F16">
            <v>45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4" name="Table61317192125293337434547515615" displayName="Table61317192125293337434547515615" ref="J7:K22" totalsRowShown="0" headerRowDxfId="20" dataDxfId="18" headerRowBorderDxfId="19" tableBorderDxfId="17" totalsRowBorderDxfId="16" headerRowCellStyle="Output">
  <tableColumns count="2">
    <tableColumn id="1" name="Types" dataDxfId="15" dataCellStyle="Output"/>
    <tableColumn id="2" name="Price in eur" dataDxfId="14" dataCellStyle="Output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5" name="Table71418202226303438444648525716" displayName="Table71418202226303438444648525716" ref="J23:K30" totalsRowShown="0" headerRowDxfId="13" dataDxfId="11" headerRowBorderDxfId="12" tableBorderDxfId="10" totalsRowBorderDxfId="9" headerRowCellStyle="Output">
  <tableColumns count="2">
    <tableColumn id="1" name="Types" dataDxfId="8" dataCellStyle="Output"/>
    <tableColumn id="2" name="Yes/No" dataDxfId="7" dataCellStyle="Output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6" name="Table25817" displayName="Table25817" ref="J31:K36" totalsRowShown="0" headerRowDxfId="6" dataDxfId="4" headerRowBorderDxfId="5" tableBorderDxfId="3" totalsRowBorderDxfId="2" headerRowCellStyle="Output">
  <tableColumns count="2">
    <tableColumn id="1" name="Types" dataDxfId="1" dataCellStyle="Output"/>
    <tableColumn id="2" name="Yes/No" dataDxfId="0" dataCellStyle="Outpu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2:K41"/>
  <sheetViews>
    <sheetView tabSelected="1" topLeftCell="A7" workbookViewId="0">
      <selection activeCell="C39" sqref="C39"/>
    </sheetView>
  </sheetViews>
  <sheetFormatPr defaultRowHeight="15" x14ac:dyDescent="0.25"/>
  <cols>
    <col min="1" max="1" width="5.140625" customWidth="1"/>
    <col min="2" max="2" width="51" customWidth="1"/>
    <col min="3" max="7" width="7.42578125" customWidth="1"/>
    <col min="8" max="8" width="5.42578125" customWidth="1"/>
    <col min="9" max="9" width="20.42578125" bestFit="1" customWidth="1"/>
    <col min="10" max="10" width="46.7109375" bestFit="1" customWidth="1"/>
    <col min="11" max="11" width="14.42578125" bestFit="1" customWidth="1"/>
  </cols>
  <sheetData>
    <row r="2" spans="2:11" x14ac:dyDescent="0.25">
      <c r="B2" s="109" t="s">
        <v>191</v>
      </c>
      <c r="C2" s="127"/>
      <c r="D2" s="127"/>
      <c r="E2" s="127"/>
      <c r="F2" s="127"/>
      <c r="G2" s="127"/>
    </row>
    <row r="3" spans="2:11" x14ac:dyDescent="0.25">
      <c r="B3" s="109" t="s">
        <v>192</v>
      </c>
      <c r="C3" s="127"/>
      <c r="D3" s="127"/>
      <c r="E3" s="127"/>
      <c r="F3" s="127"/>
      <c r="G3" s="127"/>
    </row>
    <row r="4" spans="2:11" x14ac:dyDescent="0.25">
      <c r="B4" s="109" t="s">
        <v>193</v>
      </c>
      <c r="C4" s="129"/>
      <c r="D4" s="129"/>
      <c r="E4" s="129"/>
      <c r="F4" s="129"/>
      <c r="G4" s="129"/>
      <c r="K4" s="110">
        <f ca="1">TODAY()</f>
        <v>43131</v>
      </c>
    </row>
    <row r="5" spans="2:11" ht="14.45" x14ac:dyDescent="0.3">
      <c r="B5" s="109" t="s">
        <v>194</v>
      </c>
      <c r="C5" s="130"/>
      <c r="D5" s="130"/>
      <c r="E5" s="130"/>
      <c r="F5" s="130"/>
      <c r="G5" s="130"/>
    </row>
    <row r="6" spans="2:11" ht="14.45" x14ac:dyDescent="0.3">
      <c r="B6" s="109" t="s">
        <v>198</v>
      </c>
      <c r="C6" s="133"/>
      <c r="D6" s="134"/>
      <c r="E6" s="134"/>
      <c r="F6" s="134"/>
      <c r="G6" s="135"/>
    </row>
    <row r="7" spans="2:11" x14ac:dyDescent="0.25">
      <c r="B7" s="97"/>
      <c r="C7" s="131" t="s">
        <v>139</v>
      </c>
      <c r="D7" s="131"/>
      <c r="E7" s="131"/>
      <c r="F7" s="131"/>
      <c r="G7" s="131"/>
      <c r="I7" s="136" t="s">
        <v>181</v>
      </c>
      <c r="J7" s="119" t="s">
        <v>140</v>
      </c>
      <c r="K7" s="103" t="s">
        <v>167</v>
      </c>
    </row>
    <row r="8" spans="2:11" x14ac:dyDescent="0.25">
      <c r="B8" s="98" t="s">
        <v>141</v>
      </c>
      <c r="C8" s="128"/>
      <c r="D8" s="128"/>
      <c r="E8" s="128"/>
      <c r="F8" s="128"/>
      <c r="G8" s="128"/>
      <c r="I8" s="136"/>
      <c r="J8" s="104" t="s">
        <v>186</v>
      </c>
      <c r="K8" s="112"/>
    </row>
    <row r="9" spans="2:11" x14ac:dyDescent="0.25">
      <c r="B9" s="98" t="s">
        <v>142</v>
      </c>
      <c r="C9" s="128"/>
      <c r="D9" s="128"/>
      <c r="E9" s="128"/>
      <c r="F9" s="128"/>
      <c r="G9" s="128"/>
      <c r="I9" s="136"/>
      <c r="J9" s="104" t="s">
        <v>168</v>
      </c>
      <c r="K9" s="112"/>
    </row>
    <row r="10" spans="2:11" x14ac:dyDescent="0.25">
      <c r="B10" s="98" t="s">
        <v>143</v>
      </c>
      <c r="C10" s="128"/>
      <c r="D10" s="128"/>
      <c r="E10" s="128"/>
      <c r="F10" s="128"/>
      <c r="G10" s="128"/>
      <c r="I10" s="136"/>
      <c r="J10" s="104" t="s">
        <v>169</v>
      </c>
      <c r="K10" s="112"/>
    </row>
    <row r="11" spans="2:11" ht="36.75" customHeight="1" x14ac:dyDescent="0.25">
      <c r="B11" s="98" t="s">
        <v>144</v>
      </c>
      <c r="C11" s="132"/>
      <c r="D11" s="132"/>
      <c r="E11" s="132"/>
      <c r="F11" s="132"/>
      <c r="G11" s="132"/>
      <c r="I11" s="136"/>
      <c r="J11" s="104" t="s">
        <v>170</v>
      </c>
      <c r="K11" s="112"/>
    </row>
    <row r="12" spans="2:11" x14ac:dyDescent="0.25">
      <c r="B12" s="98" t="s">
        <v>145</v>
      </c>
      <c r="C12" s="128"/>
      <c r="D12" s="128"/>
      <c r="E12" s="128"/>
      <c r="F12" s="128"/>
      <c r="G12" s="128"/>
      <c r="I12" s="136"/>
      <c r="J12" s="104" t="s">
        <v>171</v>
      </c>
      <c r="K12" s="112"/>
    </row>
    <row r="13" spans="2:11" x14ac:dyDescent="0.25">
      <c r="B13" s="143" t="s">
        <v>146</v>
      </c>
      <c r="C13" s="143"/>
      <c r="D13" s="143"/>
      <c r="E13" s="143"/>
      <c r="F13" s="143"/>
      <c r="G13" s="143"/>
      <c r="I13" s="136"/>
      <c r="J13" s="104" t="s">
        <v>172</v>
      </c>
      <c r="K13" s="112"/>
    </row>
    <row r="14" spans="2:11" x14ac:dyDescent="0.25">
      <c r="B14" s="144" t="s">
        <v>195</v>
      </c>
      <c r="C14" s="132"/>
      <c r="D14" s="132"/>
      <c r="E14" s="132"/>
      <c r="F14" s="132"/>
      <c r="G14" s="132"/>
      <c r="I14" s="136"/>
      <c r="J14" s="104" t="s">
        <v>173</v>
      </c>
      <c r="K14" s="112"/>
    </row>
    <row r="15" spans="2:11" x14ac:dyDescent="0.25">
      <c r="B15" s="144"/>
      <c r="C15" s="132"/>
      <c r="D15" s="132"/>
      <c r="E15" s="132"/>
      <c r="F15" s="132"/>
      <c r="G15" s="132"/>
      <c r="I15" s="136"/>
      <c r="J15" s="104" t="s">
        <v>174</v>
      </c>
      <c r="K15" s="112"/>
    </row>
    <row r="16" spans="2:11" x14ac:dyDescent="0.25">
      <c r="B16" s="144" t="s">
        <v>196</v>
      </c>
      <c r="C16" s="128"/>
      <c r="D16" s="128"/>
      <c r="E16" s="128"/>
      <c r="F16" s="128"/>
      <c r="G16" s="128"/>
      <c r="I16" s="136"/>
      <c r="J16" s="104" t="s">
        <v>175</v>
      </c>
      <c r="K16" s="112"/>
    </row>
    <row r="17" spans="2:11" x14ac:dyDescent="0.25">
      <c r="B17" s="144"/>
      <c r="C17" s="128"/>
      <c r="D17" s="128"/>
      <c r="E17" s="128"/>
      <c r="F17" s="128"/>
      <c r="G17" s="128"/>
      <c r="I17" s="136"/>
      <c r="J17" s="104" t="s">
        <v>176</v>
      </c>
      <c r="K17" s="112"/>
    </row>
    <row r="18" spans="2:11" ht="30" x14ac:dyDescent="0.25">
      <c r="B18" s="99" t="s">
        <v>153</v>
      </c>
      <c r="C18" s="132"/>
      <c r="D18" s="132"/>
      <c r="E18" s="132"/>
      <c r="F18" s="132"/>
      <c r="G18" s="132"/>
      <c r="I18" s="136"/>
      <c r="J18" s="104" t="s">
        <v>177</v>
      </c>
      <c r="K18" s="112"/>
    </row>
    <row r="19" spans="2:11" x14ac:dyDescent="0.25">
      <c r="B19" s="98" t="s">
        <v>182</v>
      </c>
      <c r="C19" s="128"/>
      <c r="D19" s="128"/>
      <c r="E19" s="128"/>
      <c r="F19" s="128"/>
      <c r="G19" s="128"/>
      <c r="I19" s="136"/>
      <c r="J19" s="104" t="s">
        <v>178</v>
      </c>
      <c r="K19" s="112"/>
    </row>
    <row r="20" spans="2:11" x14ac:dyDescent="0.25">
      <c r="B20" s="98" t="s">
        <v>183</v>
      </c>
      <c r="C20" s="128"/>
      <c r="D20" s="128"/>
      <c r="E20" s="128"/>
      <c r="F20" s="128"/>
      <c r="G20" s="128"/>
      <c r="I20" s="136"/>
      <c r="J20" s="104" t="s">
        <v>179</v>
      </c>
      <c r="K20" s="112"/>
    </row>
    <row r="21" spans="2:11" x14ac:dyDescent="0.25">
      <c r="B21" s="98" t="s">
        <v>197</v>
      </c>
      <c r="C21" s="100">
        <f ca="1">YEAR(TODAY())-1</f>
        <v>2017</v>
      </c>
      <c r="D21" s="100">
        <v>2015</v>
      </c>
      <c r="E21" s="100">
        <v>2014</v>
      </c>
      <c r="F21" s="100">
        <v>2013</v>
      </c>
      <c r="G21" s="100">
        <v>2012</v>
      </c>
      <c r="I21" s="136"/>
      <c r="J21" s="104" t="s">
        <v>180</v>
      </c>
      <c r="K21" s="112"/>
    </row>
    <row r="22" spans="2:11" ht="29.25" customHeight="1" x14ac:dyDescent="0.25">
      <c r="B22" s="101" t="s">
        <v>1</v>
      </c>
      <c r="C22" s="111"/>
      <c r="D22" s="111"/>
      <c r="E22" s="111"/>
      <c r="F22" s="111"/>
      <c r="G22" s="111"/>
      <c r="I22" s="136"/>
      <c r="J22" s="105" t="s">
        <v>147</v>
      </c>
      <c r="K22" s="113"/>
    </row>
    <row r="23" spans="2:11" ht="29.25" customHeight="1" x14ac:dyDescent="0.25">
      <c r="B23" s="101" t="s">
        <v>2</v>
      </c>
      <c r="C23" s="111"/>
      <c r="D23" s="111"/>
      <c r="E23" s="111"/>
      <c r="F23" s="111"/>
      <c r="G23" s="111"/>
      <c r="I23" s="137" t="s">
        <v>148</v>
      </c>
      <c r="J23" s="119" t="s">
        <v>140</v>
      </c>
      <c r="K23" s="103" t="s">
        <v>149</v>
      </c>
    </row>
    <row r="24" spans="2:11" ht="29.25" customHeight="1" x14ac:dyDescent="0.25">
      <c r="B24" s="102" t="s">
        <v>160</v>
      </c>
      <c r="C24" s="111"/>
      <c r="D24" s="111"/>
      <c r="E24" s="111"/>
      <c r="F24" s="111"/>
      <c r="G24" s="111"/>
      <c r="I24" s="138"/>
      <c r="J24" s="104" t="s">
        <v>150</v>
      </c>
      <c r="K24" s="114"/>
    </row>
    <row r="25" spans="2:11" ht="29.25" customHeight="1" x14ac:dyDescent="0.25">
      <c r="B25" s="102" t="s">
        <v>162</v>
      </c>
      <c r="C25" s="111"/>
      <c r="D25" s="111"/>
      <c r="E25" s="111"/>
      <c r="F25" s="111"/>
      <c r="G25" s="111"/>
      <c r="I25" s="138"/>
      <c r="J25" s="104" t="s">
        <v>151</v>
      </c>
      <c r="K25" s="114"/>
    </row>
    <row r="26" spans="2:11" ht="29.25" customHeight="1" x14ac:dyDescent="0.25">
      <c r="B26" s="101" t="s">
        <v>164</v>
      </c>
      <c r="C26" s="111"/>
      <c r="D26" s="111"/>
      <c r="E26" s="111"/>
      <c r="F26" s="111"/>
      <c r="G26" s="111"/>
      <c r="I26" s="138"/>
      <c r="J26" s="104" t="s">
        <v>152</v>
      </c>
      <c r="K26" s="114"/>
    </row>
    <row r="27" spans="2:11" ht="30" x14ac:dyDescent="0.25">
      <c r="B27" s="99" t="s">
        <v>185</v>
      </c>
      <c r="C27" s="128"/>
      <c r="D27" s="128"/>
      <c r="E27" s="128"/>
      <c r="F27" s="128"/>
      <c r="G27" s="128"/>
      <c r="I27" s="138"/>
      <c r="J27" s="104" t="s">
        <v>154</v>
      </c>
      <c r="K27" s="114"/>
    </row>
    <row r="28" spans="2:11" x14ac:dyDescent="0.25">
      <c r="B28" s="98" t="s">
        <v>200</v>
      </c>
      <c r="C28" s="121"/>
      <c r="D28" s="122"/>
      <c r="E28" s="122"/>
      <c r="F28" s="122"/>
      <c r="G28" s="123"/>
      <c r="I28" s="138"/>
      <c r="J28" s="104" t="s">
        <v>155</v>
      </c>
      <c r="K28" s="114"/>
    </row>
    <row r="29" spans="2:11" x14ac:dyDescent="0.25">
      <c r="B29" s="98" t="s">
        <v>201</v>
      </c>
      <c r="C29" s="121"/>
      <c r="D29" s="122"/>
      <c r="E29" s="122"/>
      <c r="F29" s="122"/>
      <c r="G29" s="123"/>
      <c r="I29" s="138"/>
      <c r="J29" s="105" t="s">
        <v>156</v>
      </c>
      <c r="K29" s="114"/>
    </row>
    <row r="30" spans="2:11" x14ac:dyDescent="0.25">
      <c r="B30" s="98" t="s">
        <v>202</v>
      </c>
      <c r="C30" s="121"/>
      <c r="D30" s="122"/>
      <c r="E30" s="122"/>
      <c r="F30" s="122"/>
      <c r="G30" s="123"/>
      <c r="I30" s="139"/>
      <c r="J30" s="105" t="s">
        <v>157</v>
      </c>
      <c r="K30" s="115"/>
    </row>
    <row r="31" spans="2:11" x14ac:dyDescent="0.25">
      <c r="B31" s="98" t="s">
        <v>203</v>
      </c>
      <c r="C31" s="121"/>
      <c r="D31" s="122"/>
      <c r="E31" s="122"/>
      <c r="F31" s="122"/>
      <c r="G31" s="123"/>
      <c r="I31" s="140" t="s">
        <v>158</v>
      </c>
      <c r="J31" s="120" t="s">
        <v>140</v>
      </c>
      <c r="K31" s="106" t="s">
        <v>149</v>
      </c>
    </row>
    <row r="32" spans="2:11" x14ac:dyDescent="0.25">
      <c r="B32" s="98" t="s">
        <v>204</v>
      </c>
      <c r="C32" s="121"/>
      <c r="D32" s="122"/>
      <c r="E32" s="122"/>
      <c r="F32" s="122"/>
      <c r="G32" s="123"/>
      <c r="I32" s="141"/>
      <c r="J32" s="107" t="s">
        <v>159</v>
      </c>
      <c r="K32" s="116"/>
    </row>
    <row r="33" spans="2:11" x14ac:dyDescent="0.25">
      <c r="B33" s="98" t="s">
        <v>205</v>
      </c>
      <c r="C33" s="121"/>
      <c r="D33" s="122"/>
      <c r="E33" s="122"/>
      <c r="F33" s="122"/>
      <c r="G33" s="123"/>
      <c r="I33" s="141"/>
      <c r="J33" s="107" t="s">
        <v>161</v>
      </c>
      <c r="K33" s="116"/>
    </row>
    <row r="34" spans="2:11" ht="17.25" customHeight="1" x14ac:dyDescent="0.25">
      <c r="B34" s="98" t="s">
        <v>184</v>
      </c>
      <c r="C34" s="124"/>
      <c r="D34" s="125"/>
      <c r="E34" s="125"/>
      <c r="F34" s="125"/>
      <c r="G34" s="126"/>
      <c r="I34" s="141"/>
      <c r="J34" s="108" t="s">
        <v>163</v>
      </c>
      <c r="K34" s="117"/>
    </row>
    <row r="35" spans="2:11" ht="60" customHeight="1" x14ac:dyDescent="0.25">
      <c r="B35" s="98" t="s">
        <v>199</v>
      </c>
      <c r="C35" s="128"/>
      <c r="D35" s="128"/>
      <c r="E35" s="128"/>
      <c r="F35" s="128"/>
      <c r="G35" s="128"/>
      <c r="I35" s="141"/>
      <c r="J35" s="108" t="s">
        <v>165</v>
      </c>
      <c r="K35" s="118"/>
    </row>
    <row r="36" spans="2:11" x14ac:dyDescent="0.25">
      <c r="I36" s="142"/>
      <c r="J36" s="108" t="s">
        <v>166</v>
      </c>
      <c r="K36" s="118"/>
    </row>
    <row r="41" spans="2:11" x14ac:dyDescent="0.25">
      <c r="H41" s="96"/>
    </row>
  </sheetData>
  <sheetProtection password="CA5F" sheet="1" objects="1" scenarios="1"/>
  <mergeCells count="31">
    <mergeCell ref="C35:G35"/>
    <mergeCell ref="I7:I22"/>
    <mergeCell ref="I23:I30"/>
    <mergeCell ref="I31:I36"/>
    <mergeCell ref="C27:G27"/>
    <mergeCell ref="C28:G28"/>
    <mergeCell ref="C29:G29"/>
    <mergeCell ref="C30:G30"/>
    <mergeCell ref="C31:G31"/>
    <mergeCell ref="C12:G12"/>
    <mergeCell ref="B13:G13"/>
    <mergeCell ref="B14:B15"/>
    <mergeCell ref="C14:G15"/>
    <mergeCell ref="B16:B17"/>
    <mergeCell ref="C16:G17"/>
    <mergeCell ref="C18:G18"/>
    <mergeCell ref="C32:G32"/>
    <mergeCell ref="C33:G33"/>
    <mergeCell ref="C34:G34"/>
    <mergeCell ref="C2:G2"/>
    <mergeCell ref="C19:G19"/>
    <mergeCell ref="C20:G20"/>
    <mergeCell ref="C3:G3"/>
    <mergeCell ref="C4:G4"/>
    <mergeCell ref="C5:G5"/>
    <mergeCell ref="C7:G7"/>
    <mergeCell ref="C8:G8"/>
    <mergeCell ref="C9:G9"/>
    <mergeCell ref="C10:G10"/>
    <mergeCell ref="C11:G11"/>
    <mergeCell ref="C6:G6"/>
  </mergeCells>
  <pageMargins left="0.7" right="0.7" top="0.75" bottom="0.75" header="0.3" footer="0.3"/>
  <pageSetup paperSize="9" scale="74" orientation="landscape" r:id="rId1"/>
  <drawing r:id="rId2"/>
  <tableParts count="3"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3:I40"/>
  <sheetViews>
    <sheetView workbookViewId="0">
      <selection activeCell="H41" sqref="H41"/>
    </sheetView>
  </sheetViews>
  <sheetFormatPr defaultColWidth="9.140625" defaultRowHeight="15" x14ac:dyDescent="0.25"/>
  <cols>
    <col min="1" max="1" width="9.140625" style="17"/>
    <col min="2" max="2" width="9.28515625" style="17" customWidth="1"/>
    <col min="3" max="3" width="12.5703125" style="17" customWidth="1"/>
    <col min="4" max="5" width="9.140625" style="17"/>
    <col min="6" max="6" width="10.140625" style="17" bestFit="1" customWidth="1"/>
    <col min="7" max="7" width="9.140625" style="17"/>
    <col min="8" max="8" width="12.140625" style="17" customWidth="1"/>
    <col min="9" max="9" width="10.140625" style="17" customWidth="1"/>
    <col min="10" max="16384" width="9.140625" style="17"/>
  </cols>
  <sheetData>
    <row r="3" spans="2:9" x14ac:dyDescent="0.25">
      <c r="H3" s="18"/>
    </row>
    <row r="4" spans="2:9" x14ac:dyDescent="0.25">
      <c r="H4" s="16">
        <f ca="1">TODAY()</f>
        <v>43131</v>
      </c>
    </row>
    <row r="5" spans="2:9" x14ac:dyDescent="0.25">
      <c r="H5" s="16"/>
    </row>
    <row r="6" spans="2:9" x14ac:dyDescent="0.25">
      <c r="C6" s="15"/>
      <c r="D6" s="15"/>
      <c r="E6" s="15"/>
      <c r="F6" s="15"/>
      <c r="G6" s="15"/>
      <c r="H6" s="15"/>
      <c r="I6" s="15"/>
    </row>
    <row r="7" spans="2:9" x14ac:dyDescent="0.25">
      <c r="B7" s="19" t="s">
        <v>12</v>
      </c>
      <c r="C7" s="15"/>
      <c r="D7" s="15"/>
      <c r="E7" s="15"/>
      <c r="F7" s="15"/>
      <c r="G7" s="15"/>
      <c r="H7" s="15"/>
      <c r="I7" s="15"/>
    </row>
    <row r="8" spans="2:9" x14ac:dyDescent="0.25">
      <c r="B8" s="15"/>
      <c r="C8" s="15"/>
      <c r="D8" s="15"/>
      <c r="E8" s="15"/>
      <c r="F8" s="15"/>
      <c r="G8" s="15"/>
      <c r="H8" s="15"/>
      <c r="I8" s="15"/>
    </row>
    <row r="9" spans="2:9" x14ac:dyDescent="0.25">
      <c r="B9" s="15" t="s">
        <v>13</v>
      </c>
      <c r="C9" s="147">
        <f>'PQ for work'!C2:G2</f>
        <v>0</v>
      </c>
      <c r="D9" s="147"/>
      <c r="E9" s="147"/>
      <c r="F9" s="147"/>
      <c r="G9" s="15"/>
      <c r="H9" s="15"/>
      <c r="I9" s="15"/>
    </row>
    <row r="10" spans="2:9" x14ac:dyDescent="0.25">
      <c r="B10" s="15"/>
      <c r="C10" s="15"/>
      <c r="D10" s="15"/>
      <c r="E10" s="15"/>
      <c r="F10" s="15"/>
      <c r="G10" s="15"/>
      <c r="H10" s="15"/>
      <c r="I10" s="15"/>
    </row>
    <row r="11" spans="2:9" x14ac:dyDescent="0.25">
      <c r="B11" s="15"/>
      <c r="C11" s="15"/>
      <c r="D11" s="15"/>
      <c r="E11" s="15"/>
      <c r="F11" s="15"/>
      <c r="G11" s="15"/>
      <c r="H11" s="15"/>
      <c r="I11" s="15"/>
    </row>
    <row r="12" spans="2:9" x14ac:dyDescent="0.25">
      <c r="B12" s="20" t="s">
        <v>14</v>
      </c>
      <c r="C12" s="21"/>
      <c r="D12" s="22">
        <f ca="1">YEAR(TODAY())-1</f>
        <v>2017</v>
      </c>
      <c r="E12" s="22">
        <f ca="1">D12-1</f>
        <v>2016</v>
      </c>
      <c r="F12" s="22">
        <f ca="1">E12-1</f>
        <v>2015</v>
      </c>
      <c r="G12" s="22">
        <f ca="1">F12-1</f>
        <v>2014</v>
      </c>
      <c r="H12" s="15"/>
      <c r="I12" s="15"/>
    </row>
    <row r="13" spans="2:9" x14ac:dyDescent="0.25">
      <c r="B13" s="145" t="s">
        <v>15</v>
      </c>
      <c r="C13" s="146"/>
      <c r="D13" s="13"/>
      <c r="E13" s="13"/>
      <c r="F13" s="13"/>
      <c r="G13" s="23" t="s">
        <v>0</v>
      </c>
      <c r="H13" s="15"/>
      <c r="I13" s="15"/>
    </row>
    <row r="14" spans="2:9" x14ac:dyDescent="0.25">
      <c r="B14" s="24" t="s">
        <v>16</v>
      </c>
      <c r="C14" s="25"/>
      <c r="D14" s="13"/>
      <c r="E14" s="13"/>
      <c r="F14" s="13"/>
      <c r="G14" s="23" t="s">
        <v>0</v>
      </c>
      <c r="H14" s="15"/>
      <c r="I14" s="15"/>
    </row>
    <row r="15" spans="2:9" x14ac:dyDescent="0.25">
      <c r="B15" s="145" t="s">
        <v>17</v>
      </c>
      <c r="C15" s="146"/>
      <c r="D15" s="13"/>
      <c r="E15" s="13"/>
      <c r="F15" s="13"/>
      <c r="G15" s="23" t="s">
        <v>0</v>
      </c>
      <c r="H15" s="15"/>
      <c r="I15" s="15"/>
    </row>
    <row r="16" spans="2:9" x14ac:dyDescent="0.25">
      <c r="B16" s="145" t="s">
        <v>18</v>
      </c>
      <c r="C16" s="146"/>
      <c r="D16" s="13"/>
      <c r="E16" s="13"/>
      <c r="F16" s="13"/>
      <c r="G16" s="23" t="s">
        <v>0</v>
      </c>
      <c r="H16" s="15"/>
      <c r="I16" s="15"/>
    </row>
    <row r="17" spans="2:9" x14ac:dyDescent="0.25">
      <c r="B17" s="145" t="s">
        <v>19</v>
      </c>
      <c r="C17" s="146"/>
      <c r="D17" s="13"/>
      <c r="E17" s="13"/>
      <c r="F17" s="13"/>
      <c r="G17" s="23" t="s">
        <v>0</v>
      </c>
      <c r="H17" s="15"/>
      <c r="I17" s="15"/>
    </row>
    <row r="18" spans="2:9" x14ac:dyDescent="0.25">
      <c r="B18" s="145" t="s">
        <v>187</v>
      </c>
      <c r="C18" s="146"/>
      <c r="D18" s="13"/>
      <c r="E18" s="13"/>
      <c r="F18" s="13"/>
      <c r="G18" s="23" t="s">
        <v>0</v>
      </c>
      <c r="H18" s="15"/>
      <c r="I18" s="15"/>
    </row>
    <row r="19" spans="2:9" x14ac:dyDescent="0.25">
      <c r="B19" s="145" t="s">
        <v>20</v>
      </c>
      <c r="C19" s="146"/>
      <c r="D19" s="13"/>
      <c r="E19" s="13"/>
      <c r="F19" s="13"/>
      <c r="G19" s="23" t="s">
        <v>0</v>
      </c>
      <c r="H19" s="15"/>
      <c r="I19" s="15"/>
    </row>
    <row r="20" spans="2:9" x14ac:dyDescent="0.25">
      <c r="B20" s="145" t="s">
        <v>188</v>
      </c>
      <c r="C20" s="146"/>
      <c r="D20" s="13"/>
      <c r="E20" s="13"/>
      <c r="F20" s="13"/>
      <c r="G20" s="23" t="s">
        <v>0</v>
      </c>
      <c r="H20" s="15"/>
      <c r="I20" s="15"/>
    </row>
    <row r="21" spans="2:9" x14ac:dyDescent="0.25">
      <c r="B21" s="145" t="s">
        <v>21</v>
      </c>
      <c r="C21" s="146"/>
      <c r="D21" s="13"/>
      <c r="E21" s="13"/>
      <c r="F21" s="13"/>
      <c r="G21" s="14"/>
      <c r="H21" s="15"/>
      <c r="I21" s="15"/>
    </row>
    <row r="22" spans="2:9" x14ac:dyDescent="0.25">
      <c r="B22" s="15"/>
      <c r="C22" s="15"/>
      <c r="D22" s="15"/>
      <c r="E22" s="15"/>
      <c r="F22" s="15"/>
      <c r="G22" s="15"/>
      <c r="H22" s="15"/>
      <c r="I22" s="15"/>
    </row>
    <row r="23" spans="2:9" x14ac:dyDescent="0.25">
      <c r="B23" s="15" t="s">
        <v>22</v>
      </c>
      <c r="C23" s="15"/>
      <c r="D23" s="15"/>
      <c r="E23" s="15"/>
      <c r="F23" s="15"/>
      <c r="G23" s="15"/>
      <c r="H23" s="15"/>
      <c r="I23" s="15"/>
    </row>
    <row r="24" spans="2:9" x14ac:dyDescent="0.25">
      <c r="B24" s="15" t="s">
        <v>189</v>
      </c>
      <c r="C24" s="15"/>
      <c r="E24" s="15"/>
      <c r="F24" s="15"/>
      <c r="G24" s="15"/>
      <c r="H24" s="15"/>
      <c r="I24" s="15"/>
    </row>
    <row r="25" spans="2:9" x14ac:dyDescent="0.25">
      <c r="B25" s="15"/>
      <c r="C25" s="15"/>
      <c r="D25" s="15"/>
      <c r="E25" s="15"/>
      <c r="F25" s="15"/>
      <c r="G25" s="15"/>
      <c r="H25" s="15"/>
      <c r="I25" s="15"/>
    </row>
    <row r="26" spans="2:9" x14ac:dyDescent="0.25">
      <c r="B26" s="15" t="s">
        <v>23</v>
      </c>
      <c r="C26" s="15"/>
      <c r="D26" s="15"/>
      <c r="E26" s="15"/>
      <c r="F26" s="15"/>
      <c r="G26" s="15"/>
      <c r="H26" s="15"/>
    </row>
    <row r="27" spans="2:9" x14ac:dyDescent="0.25">
      <c r="B27" s="15" t="s">
        <v>24</v>
      </c>
      <c r="C27" s="15"/>
      <c r="D27" s="15"/>
      <c r="E27" s="15"/>
      <c r="F27" s="15"/>
      <c r="G27" s="15"/>
      <c r="H27" s="15"/>
    </row>
    <row r="28" spans="2:9" ht="14.45" x14ac:dyDescent="0.3">
      <c r="B28" s="26" t="s">
        <v>190</v>
      </c>
      <c r="C28" s="27"/>
      <c r="D28" s="27"/>
      <c r="E28" s="15"/>
      <c r="F28" s="15"/>
      <c r="G28" s="15"/>
      <c r="H28" s="15"/>
      <c r="I28" s="15"/>
    </row>
    <row r="29" spans="2:9" x14ac:dyDescent="0.25">
      <c r="B29" s="27"/>
      <c r="C29" s="27"/>
      <c r="D29" s="27"/>
      <c r="E29" s="15"/>
      <c r="F29" s="15"/>
      <c r="G29" s="15"/>
      <c r="H29" s="15"/>
      <c r="I29" s="15"/>
    </row>
    <row r="30" spans="2:9" x14ac:dyDescent="0.25">
      <c r="B30" s="27" t="s">
        <v>25</v>
      </c>
      <c r="C30" s="27"/>
      <c r="D30" s="27"/>
      <c r="E30" s="15"/>
      <c r="F30" s="15"/>
      <c r="G30" s="15"/>
      <c r="H30" s="15"/>
      <c r="I30" s="15"/>
    </row>
    <row r="31" spans="2:9" x14ac:dyDescent="0.25">
      <c r="B31" s="27" t="s">
        <v>26</v>
      </c>
      <c r="C31" s="27"/>
      <c r="D31" s="27"/>
      <c r="E31" s="15"/>
      <c r="F31" s="15"/>
      <c r="G31" s="15"/>
      <c r="H31" s="15"/>
      <c r="I31" s="15"/>
    </row>
    <row r="32" spans="2:9" x14ac:dyDescent="0.25">
      <c r="B32" s="27"/>
      <c r="C32" s="27"/>
      <c r="D32" s="27"/>
      <c r="E32" s="15"/>
      <c r="F32" s="15"/>
      <c r="G32" s="15"/>
      <c r="H32" s="15"/>
      <c r="I32" s="15"/>
    </row>
    <row r="33" spans="2:9" x14ac:dyDescent="0.25">
      <c r="B33" s="28"/>
      <c r="C33" s="27"/>
      <c r="D33" s="27"/>
      <c r="E33" s="15"/>
      <c r="F33" s="15"/>
      <c r="G33" s="15"/>
      <c r="H33" s="15"/>
      <c r="I33" s="15"/>
    </row>
    <row r="34" spans="2:9" x14ac:dyDescent="0.25">
      <c r="B34" s="27"/>
      <c r="C34" s="27"/>
      <c r="D34" s="27"/>
      <c r="E34" s="15"/>
      <c r="F34" s="15"/>
      <c r="G34" s="15"/>
      <c r="H34" s="15"/>
      <c r="I34" s="15"/>
    </row>
    <row r="35" spans="2:9" x14ac:dyDescent="0.25">
      <c r="B35" s="28"/>
      <c r="C35" s="27"/>
      <c r="D35" s="27"/>
      <c r="E35" s="15"/>
      <c r="F35" s="15"/>
      <c r="G35" s="15"/>
      <c r="H35" s="15"/>
      <c r="I35" s="15"/>
    </row>
    <row r="36" spans="2:9" x14ac:dyDescent="0.25">
      <c r="B36" s="27"/>
      <c r="C36" s="27"/>
      <c r="D36" s="27"/>
      <c r="E36" s="15"/>
      <c r="F36" s="15"/>
      <c r="G36" s="15"/>
      <c r="H36" s="15"/>
      <c r="I36" s="15"/>
    </row>
    <row r="37" spans="2:9" x14ac:dyDescent="0.25">
      <c r="B37" s="29"/>
      <c r="C37" s="27"/>
      <c r="D37" s="27"/>
      <c r="E37" s="15"/>
      <c r="F37" s="15"/>
      <c r="G37" s="15"/>
      <c r="H37" s="15"/>
      <c r="I37" s="15"/>
    </row>
    <row r="38" spans="2:9" x14ac:dyDescent="0.25">
      <c r="B38" s="15"/>
    </row>
    <row r="39" spans="2:9" x14ac:dyDescent="0.25">
      <c r="B39" s="30"/>
    </row>
    <row r="40" spans="2:9" x14ac:dyDescent="0.25">
      <c r="C40" s="17" t="s">
        <v>27</v>
      </c>
    </row>
  </sheetData>
  <sheetProtection password="CA5F" sheet="1" objects="1" scenarios="1"/>
  <mergeCells count="9">
    <mergeCell ref="B20:C20"/>
    <mergeCell ref="B21:C21"/>
    <mergeCell ref="C9:F9"/>
    <mergeCell ref="B13:C13"/>
    <mergeCell ref="B15:C15"/>
    <mergeCell ref="B16:C16"/>
    <mergeCell ref="B17:C17"/>
    <mergeCell ref="B18:C18"/>
    <mergeCell ref="B19:C19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B2:H40"/>
  <sheetViews>
    <sheetView workbookViewId="0">
      <selection activeCell="F3" sqref="F3"/>
    </sheetView>
  </sheetViews>
  <sheetFormatPr defaultColWidth="9.140625" defaultRowHeight="15" x14ac:dyDescent="0.25"/>
  <cols>
    <col min="1" max="1" width="9.140625" style="33"/>
    <col min="2" max="2" width="5" style="31" customWidth="1"/>
    <col min="3" max="3" width="21.7109375" style="33" bestFit="1" customWidth="1"/>
    <col min="4" max="4" width="9.28515625" style="33" bestFit="1" customWidth="1"/>
    <col min="5" max="5" width="11.7109375" style="33" customWidth="1"/>
    <col min="6" max="6" width="9.140625" style="33"/>
    <col min="7" max="7" width="10.140625" style="33" bestFit="1" customWidth="1"/>
    <col min="8" max="8" width="12.140625" style="33" customWidth="1"/>
    <col min="9" max="16384" width="9.140625" style="33"/>
  </cols>
  <sheetData>
    <row r="2" spans="2:7" x14ac:dyDescent="0.25">
      <c r="G2" s="34"/>
    </row>
    <row r="3" spans="2:7" x14ac:dyDescent="0.25">
      <c r="C3" s="32">
        <f>'Cashflow info'!C9:F9</f>
        <v>0</v>
      </c>
      <c r="F3" s="35">
        <f ca="1">'Cashflow info'!H4</f>
        <v>43131</v>
      </c>
    </row>
    <row r="5" spans="2:7" x14ac:dyDescent="0.25">
      <c r="C5" s="32" t="s">
        <v>35</v>
      </c>
    </row>
    <row r="6" spans="2:7" x14ac:dyDescent="0.25">
      <c r="B6" s="36" t="s">
        <v>36</v>
      </c>
      <c r="C6" s="37" t="s">
        <v>37</v>
      </c>
      <c r="D6" s="38">
        <f ca="1">'Cashflow info'!D12</f>
        <v>2017</v>
      </c>
      <c r="E6" s="38">
        <f ca="1">'Cashflow info'!E12</f>
        <v>2016</v>
      </c>
      <c r="F6" s="38">
        <f ca="1">'Cashflow info'!F12</f>
        <v>2015</v>
      </c>
    </row>
    <row r="7" spans="2:7" x14ac:dyDescent="0.25">
      <c r="C7" s="39" t="s">
        <v>38</v>
      </c>
      <c r="D7" s="40">
        <f>'Cashflow info'!D16</f>
        <v>0</v>
      </c>
      <c r="E7" s="40">
        <f>'Cashflow info'!E16</f>
        <v>0</v>
      </c>
      <c r="F7" s="40">
        <f>'[1]Filled informations'!F16</f>
        <v>45</v>
      </c>
    </row>
    <row r="8" spans="2:7" x14ac:dyDescent="0.25">
      <c r="C8" s="39" t="s">
        <v>39</v>
      </c>
      <c r="D8" s="40">
        <f>'Cashflow info'!D15+'Cashflow info'!D14</f>
        <v>0</v>
      </c>
      <c r="E8" s="40">
        <f>'Cashflow info'!E15+'Cashflow info'!E14</f>
        <v>0</v>
      </c>
      <c r="F8" s="40">
        <f>'Cashflow info'!F15+'Cashflow info'!F14</f>
        <v>0</v>
      </c>
    </row>
    <row r="9" spans="2:7" x14ac:dyDescent="0.25">
      <c r="C9" s="39" t="s">
        <v>40</v>
      </c>
      <c r="D9" s="41" t="e">
        <f>D7/D8</f>
        <v>#DIV/0!</v>
      </c>
      <c r="E9" s="41" t="e">
        <f>E7/E8</f>
        <v>#DIV/0!</v>
      </c>
      <c r="F9" s="41" t="e">
        <f>F7/F8</f>
        <v>#DIV/0!</v>
      </c>
    </row>
    <row r="12" spans="2:7" x14ac:dyDescent="0.25">
      <c r="B12" s="36" t="s">
        <v>41</v>
      </c>
      <c r="C12" s="37" t="s">
        <v>42</v>
      </c>
      <c r="D12" s="38">
        <f ca="1">'Cashflow info'!D12</f>
        <v>2017</v>
      </c>
      <c r="E12" s="38">
        <f ca="1">'Cashflow info'!E12</f>
        <v>2016</v>
      </c>
      <c r="F12" s="38">
        <f ca="1">'Cashflow info'!F12</f>
        <v>2015</v>
      </c>
    </row>
    <row r="13" spans="2:7" x14ac:dyDescent="0.25">
      <c r="C13" s="42" t="s">
        <v>43</v>
      </c>
      <c r="D13" s="40">
        <f>'Cashflow info'!D16</f>
        <v>0</v>
      </c>
      <c r="E13" s="40">
        <f>'Cashflow info'!E16</f>
        <v>0</v>
      </c>
      <c r="F13" s="40">
        <f>'Cashflow info'!F16</f>
        <v>0</v>
      </c>
    </row>
    <row r="14" spans="2:7" x14ac:dyDescent="0.25">
      <c r="C14" s="39" t="s">
        <v>44</v>
      </c>
      <c r="D14" s="40">
        <f>'Cashflow info'!D21</f>
        <v>0</v>
      </c>
      <c r="E14" s="40">
        <f>'Cashflow info'!E21</f>
        <v>0</v>
      </c>
      <c r="F14" s="40">
        <f>'Cashflow info'!F21</f>
        <v>0</v>
      </c>
    </row>
    <row r="15" spans="2:7" x14ac:dyDescent="0.25">
      <c r="C15" s="39" t="s">
        <v>42</v>
      </c>
      <c r="D15" s="94" t="e">
        <f>(D13/D14)</f>
        <v>#DIV/0!</v>
      </c>
      <c r="E15" s="94" t="e">
        <f>(E13/E14)</f>
        <v>#DIV/0!</v>
      </c>
      <c r="F15" s="94" t="e">
        <f>(F13/F14)</f>
        <v>#DIV/0!</v>
      </c>
    </row>
    <row r="16" spans="2:7" x14ac:dyDescent="0.25">
      <c r="C16" s="43"/>
      <c r="D16" s="44"/>
      <c r="E16" s="44"/>
    </row>
    <row r="18" spans="2:6" x14ac:dyDescent="0.25">
      <c r="C18" s="32" t="s">
        <v>45</v>
      </c>
    </row>
    <row r="19" spans="2:6" x14ac:dyDescent="0.25">
      <c r="B19" s="31" t="s">
        <v>46</v>
      </c>
      <c r="C19" s="37" t="s">
        <v>47</v>
      </c>
      <c r="D19" s="38">
        <f ca="1">'Cashflow info'!D12</f>
        <v>2017</v>
      </c>
      <c r="E19" s="38">
        <f ca="1">'Cashflow info'!E12</f>
        <v>2016</v>
      </c>
      <c r="F19" s="38">
        <f ca="1">'Cashflow info'!F12</f>
        <v>2015</v>
      </c>
    </row>
    <row r="20" spans="2:6" x14ac:dyDescent="0.25">
      <c r="C20" s="39" t="s">
        <v>48</v>
      </c>
      <c r="D20" s="40">
        <f>'Cashflow info'!D15</f>
        <v>0</v>
      </c>
      <c r="E20" s="40">
        <f>'Cashflow info'!E15</f>
        <v>0</v>
      </c>
      <c r="F20" s="40">
        <f>'Cashflow info'!F15</f>
        <v>0</v>
      </c>
    </row>
    <row r="21" spans="2:6" x14ac:dyDescent="0.25">
      <c r="C21" s="39" t="s">
        <v>49</v>
      </c>
      <c r="D21" s="40">
        <f>'Cashflow info'!D17</f>
        <v>0</v>
      </c>
      <c r="E21" s="40">
        <f>'Cashflow info'!E17</f>
        <v>0</v>
      </c>
      <c r="F21" s="40">
        <f>'Cashflow info'!F17</f>
        <v>0</v>
      </c>
    </row>
    <row r="22" spans="2:6" x14ac:dyDescent="0.25">
      <c r="C22" s="39" t="s">
        <v>50</v>
      </c>
      <c r="D22" s="41" t="e">
        <f>D20/D21</f>
        <v>#DIV/0!</v>
      </c>
      <c r="E22" s="41" t="e">
        <f>E20/E21</f>
        <v>#DIV/0!</v>
      </c>
      <c r="F22" s="41" t="e">
        <f>F20/F21</f>
        <v>#DIV/0!</v>
      </c>
    </row>
    <row r="23" spans="2:6" x14ac:dyDescent="0.25">
      <c r="C23" s="43"/>
      <c r="D23" s="45"/>
      <c r="E23" s="45"/>
    </row>
    <row r="25" spans="2:6" x14ac:dyDescent="0.25">
      <c r="C25" s="32" t="s">
        <v>51</v>
      </c>
    </row>
    <row r="26" spans="2:6" x14ac:dyDescent="0.25">
      <c r="B26" s="31" t="s">
        <v>52</v>
      </c>
      <c r="C26" s="37" t="s">
        <v>53</v>
      </c>
      <c r="D26" s="38">
        <f ca="1">D19</f>
        <v>2017</v>
      </c>
      <c r="E26" s="38">
        <f ca="1">E19</f>
        <v>2016</v>
      </c>
      <c r="F26" s="38">
        <f ca="1">F19</f>
        <v>2015</v>
      </c>
    </row>
    <row r="27" spans="2:6" x14ac:dyDescent="0.25">
      <c r="C27" s="39" t="s">
        <v>54</v>
      </c>
      <c r="D27" s="40">
        <f>'Cashflow info'!D18</f>
        <v>0</v>
      </c>
      <c r="E27" s="40">
        <f>'Cashflow info'!E18</f>
        <v>0</v>
      </c>
      <c r="F27" s="40">
        <f>'Cashflow info'!F18</f>
        <v>0</v>
      </c>
    </row>
    <row r="28" spans="2:6" x14ac:dyDescent="0.25">
      <c r="C28" s="39" t="s">
        <v>55</v>
      </c>
      <c r="D28" s="40">
        <f>'Cashflow info'!D19</f>
        <v>0</v>
      </c>
      <c r="E28" s="40">
        <f>'Cashflow info'!E19</f>
        <v>0</v>
      </c>
      <c r="F28" s="40">
        <f>'Cashflow info'!F19</f>
        <v>0</v>
      </c>
    </row>
    <row r="29" spans="2:6" x14ac:dyDescent="0.25">
      <c r="C29" s="39" t="s">
        <v>56</v>
      </c>
      <c r="D29" s="46">
        <f>SUM(D27:D28)</f>
        <v>0</v>
      </c>
      <c r="E29" s="46">
        <f>SUM(E27:E28)</f>
        <v>0</v>
      </c>
      <c r="F29" s="46">
        <f>SUM(F27:F28)</f>
        <v>0</v>
      </c>
    </row>
    <row r="30" spans="2:6" x14ac:dyDescent="0.25">
      <c r="C30" s="47" t="s">
        <v>57</v>
      </c>
      <c r="D30" s="40">
        <f>'Cashflow info'!D20</f>
        <v>0</v>
      </c>
      <c r="E30" s="40">
        <f>'Cashflow info'!E20</f>
        <v>0</v>
      </c>
      <c r="F30" s="40">
        <f>'Cashflow info'!F20</f>
        <v>0</v>
      </c>
    </row>
    <row r="31" spans="2:6" x14ac:dyDescent="0.25">
      <c r="C31" s="47" t="s">
        <v>53</v>
      </c>
      <c r="D31" s="46" t="e">
        <f>D29/D30</f>
        <v>#DIV/0!</v>
      </c>
      <c r="E31" s="46" t="e">
        <f>E29/E30</f>
        <v>#DIV/0!</v>
      </c>
      <c r="F31" s="46" t="e">
        <f>F29/F30</f>
        <v>#DIV/0!</v>
      </c>
    </row>
    <row r="32" spans="2:6" x14ac:dyDescent="0.25">
      <c r="C32" s="43"/>
      <c r="D32" s="48"/>
      <c r="E32" s="48"/>
    </row>
    <row r="34" spans="2:8" x14ac:dyDescent="0.25">
      <c r="C34" s="32" t="s">
        <v>58</v>
      </c>
    </row>
    <row r="35" spans="2:8" x14ac:dyDescent="0.25">
      <c r="B35" s="31" t="s">
        <v>59</v>
      </c>
      <c r="C35" s="37" t="s">
        <v>60</v>
      </c>
      <c r="D35" s="38">
        <f ca="1">D26</f>
        <v>2017</v>
      </c>
      <c r="E35" s="38">
        <f ca="1">E26</f>
        <v>2016</v>
      </c>
      <c r="F35" s="38">
        <f ca="1">F26</f>
        <v>2015</v>
      </c>
      <c r="G35" s="38">
        <f>'[1]Filled informations'!G12</f>
        <v>2013</v>
      </c>
    </row>
    <row r="36" spans="2:8" x14ac:dyDescent="0.25">
      <c r="C36" s="39" t="s">
        <v>44</v>
      </c>
      <c r="D36" s="40">
        <f>'Cashflow info'!D21</f>
        <v>0</v>
      </c>
      <c r="E36" s="40">
        <f>'Cashflow info'!E21</f>
        <v>0</v>
      </c>
      <c r="F36" s="40">
        <f>'Cashflow info'!F21</f>
        <v>0</v>
      </c>
      <c r="G36" s="40">
        <f>'Cashflow info'!G21</f>
        <v>0</v>
      </c>
    </row>
    <row r="37" spans="2:8" x14ac:dyDescent="0.25">
      <c r="C37" s="39" t="s">
        <v>61</v>
      </c>
      <c r="D37" s="40">
        <f>D36-E36</f>
        <v>0</v>
      </c>
      <c r="E37" s="40">
        <f>E36-F36</f>
        <v>0</v>
      </c>
      <c r="F37" s="40">
        <f>F36-G36</f>
        <v>0</v>
      </c>
      <c r="G37" s="49"/>
    </row>
    <row r="38" spans="2:8" x14ac:dyDescent="0.25">
      <c r="C38" s="39" t="s">
        <v>60</v>
      </c>
      <c r="D38" s="41" t="e">
        <f>D37/E36</f>
        <v>#DIV/0!</v>
      </c>
      <c r="E38" s="41" t="e">
        <f>E37/F36</f>
        <v>#DIV/0!</v>
      </c>
      <c r="F38" s="41" t="e">
        <f>F37/G36</f>
        <v>#DIV/0!</v>
      </c>
    </row>
    <row r="40" spans="2:8" x14ac:dyDescent="0.25">
      <c r="H40" s="50"/>
    </row>
  </sheetData>
  <sheetProtection password="CA5F" sheet="1" objects="1" scenarios="1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G73"/>
  <sheetViews>
    <sheetView workbookViewId="0">
      <selection activeCell="H24" sqref="H24"/>
    </sheetView>
  </sheetViews>
  <sheetFormatPr defaultColWidth="9.140625" defaultRowHeight="11.25" x14ac:dyDescent="0.2"/>
  <cols>
    <col min="1" max="1" width="17" style="51" customWidth="1"/>
    <col min="2" max="2" width="18.42578125" style="51" customWidth="1"/>
    <col min="3" max="3" width="10.5703125" style="51" customWidth="1"/>
    <col min="4" max="4" width="12.5703125" style="51" customWidth="1"/>
    <col min="5" max="5" width="10" style="51" customWidth="1"/>
    <col min="6" max="6" width="9.5703125" style="51" customWidth="1"/>
    <col min="7" max="7" width="12.28515625" style="51" customWidth="1"/>
    <col min="8" max="8" width="12.140625" style="51" customWidth="1"/>
    <col min="9" max="9" width="10.140625" style="51" bestFit="1" customWidth="1"/>
    <col min="10" max="16384" width="9.140625" style="51"/>
  </cols>
  <sheetData>
    <row r="1" spans="1:7" x14ac:dyDescent="0.2">
      <c r="G1" s="52"/>
    </row>
    <row r="2" spans="1:7" x14ac:dyDescent="0.2">
      <c r="B2" s="53">
        <f>'Cashflow 1'!C3</f>
        <v>0</v>
      </c>
      <c r="G2" s="54"/>
    </row>
    <row r="3" spans="1:7" x14ac:dyDescent="0.2">
      <c r="A3" s="55">
        <f>'[1]Filled informations'!D12</f>
        <v>2016</v>
      </c>
      <c r="B3" s="56"/>
      <c r="G3" s="54">
        <f ca="1">'Cashflow 1'!F3</f>
        <v>43131</v>
      </c>
    </row>
    <row r="4" spans="1:7" s="55" customFormat="1" x14ac:dyDescent="0.2">
      <c r="A4" s="57" t="s">
        <v>62</v>
      </c>
      <c r="B4" s="57" t="s">
        <v>63</v>
      </c>
      <c r="C4" s="57" t="s">
        <v>64</v>
      </c>
      <c r="D4" s="57" t="s">
        <v>3</v>
      </c>
      <c r="E4" s="57" t="s">
        <v>65</v>
      </c>
      <c r="F4" s="57" t="s">
        <v>66</v>
      </c>
      <c r="G4" s="57" t="s">
        <v>67</v>
      </c>
    </row>
    <row r="5" spans="1:7" x14ac:dyDescent="0.2">
      <c r="A5" s="58" t="s">
        <v>68</v>
      </c>
      <c r="B5" s="58" t="s">
        <v>69</v>
      </c>
      <c r="C5" s="59" t="e">
        <f>'Cashflow 1'!D9</f>
        <v>#DIV/0!</v>
      </c>
      <c r="D5" s="60" t="e">
        <f>IF(E5=20,"No value",IF(E5=48,"Poor",IF(E5=65,"Fair",IF(E5=78,"Good",IF(E5=93,"Excellent")))))</f>
        <v>#DIV/0!</v>
      </c>
      <c r="E5" s="60" t="e">
        <f>IF(C5&lt;=0%,20,IF(C5&lt;=8.5%,48,IF(C5&lt;=14.5%,65,IF(C5&lt;=19.9%,78,IF(C5&gt;=20%,93)))))</f>
        <v>#DIV/0!</v>
      </c>
      <c r="F5" s="60">
        <v>20</v>
      </c>
      <c r="G5" s="61" t="e">
        <f>(F5/100)*E5</f>
        <v>#DIV/0!</v>
      </c>
    </row>
    <row r="6" spans="1:7" x14ac:dyDescent="0.2">
      <c r="A6" s="58" t="s">
        <v>68</v>
      </c>
      <c r="B6" s="58" t="s">
        <v>70</v>
      </c>
      <c r="C6" s="62" t="e">
        <f>'Cashflow 1'!D15</f>
        <v>#DIV/0!</v>
      </c>
      <c r="D6" s="60" t="e">
        <f>IF(E6=20,"No value",IF(E6=48,"Poor",IF(E6=65,"Fair",IF(E6=78,"Good",IF(E6=93,"Excellent")))))</f>
        <v>#DIV/0!</v>
      </c>
      <c r="E6" s="60" t="e">
        <f>IF(C6&lt;3.99%,20,IF(C6&lt;=6.45%,48,IF(C6&lt;=9.5%,65,IF(C6&lt;=14.9%,78,IF(C6&gt;=15%,93)))))</f>
        <v>#DIV/0!</v>
      </c>
      <c r="F6" s="60">
        <v>20</v>
      </c>
      <c r="G6" s="61" t="e">
        <f>(F6/100)*E6</f>
        <v>#DIV/0!</v>
      </c>
    </row>
    <row r="7" spans="1:7" x14ac:dyDescent="0.2">
      <c r="A7" s="58" t="s">
        <v>71</v>
      </c>
      <c r="B7" s="58" t="s">
        <v>72</v>
      </c>
      <c r="C7" s="59" t="e">
        <f>'Cashflow 1'!D22</f>
        <v>#DIV/0!</v>
      </c>
      <c r="D7" s="60" t="e">
        <f>IF(E7=20,"No value",IF(E7=48,"Poor",IF(E7=65,"Fair",IF(E7=78,"Good",IF(E7=93,"Excellent")))))</f>
        <v>#DIV/0!</v>
      </c>
      <c r="E7" s="60" t="e">
        <f>IF(C7&lt;=20%,20,IF(C7&lt;=30%,48,IF(C7&lt;=40%,65,IF(C7&lt;=46%,78,IF(C7&gt;46.01%,93)))))</f>
        <v>#DIV/0!</v>
      </c>
      <c r="F7" s="60">
        <v>25</v>
      </c>
      <c r="G7" s="61" t="e">
        <f>(F7/100)*E7</f>
        <v>#DIV/0!</v>
      </c>
    </row>
    <row r="8" spans="1:7" x14ac:dyDescent="0.2">
      <c r="A8" s="58" t="s">
        <v>73</v>
      </c>
      <c r="B8" s="58" t="s">
        <v>53</v>
      </c>
      <c r="C8" s="63" t="e">
        <f>'Cashflow 1'!D31</f>
        <v>#DIV/0!</v>
      </c>
      <c r="D8" s="60" t="e">
        <f>IF(E8=20,"No value",IF(E8=48,"Poor",IF(E8=65,"Fair",IF(E8=78,"Good",IF(E8=93,"Excellent")))))</f>
        <v>#DIV/0!</v>
      </c>
      <c r="E8" s="60" t="e">
        <f>IF(C8&lt;=0.399,20,IF(C8&lt;=0.599,48,IF(C8&lt;=0.99,65,IF(C8&lt;=1.24,78,IF(C8&gt;1.25,93)))))</f>
        <v>#DIV/0!</v>
      </c>
      <c r="F8" s="60">
        <v>20</v>
      </c>
      <c r="G8" s="61" t="e">
        <f>(F8/100)*E8</f>
        <v>#DIV/0!</v>
      </c>
    </row>
    <row r="9" spans="1:7" x14ac:dyDescent="0.2">
      <c r="A9" s="58" t="s">
        <v>74</v>
      </c>
      <c r="B9" s="58" t="s">
        <v>75</v>
      </c>
      <c r="C9" s="59" t="e">
        <f>'Cashflow 1'!D38</f>
        <v>#DIV/0!</v>
      </c>
      <c r="D9" s="60" t="e">
        <f>IF(E9=20,"No Value",IF(E9=48,"Poor",IF(E9=65,"Fair",IF(E9=78,"Good",IF(E9=93,"Excellent")))))</f>
        <v>#DIV/0!</v>
      </c>
      <c r="E9" s="60" t="e">
        <f>IF(C9&lt;=5%,20,IF(C9&lt;=8.5%,48,IF(C9&lt;=14.5%,65,IF(C9&lt;=19.9%,78,IF(C9&gt;=20%,93)))))</f>
        <v>#DIV/0!</v>
      </c>
      <c r="F9" s="60">
        <v>15</v>
      </c>
      <c r="G9" s="61" t="e">
        <f>(F9/100)*E9</f>
        <v>#DIV/0!</v>
      </c>
    </row>
    <row r="10" spans="1:7" x14ac:dyDescent="0.2">
      <c r="C10" s="55"/>
      <c r="D10" s="55"/>
      <c r="E10" s="55"/>
      <c r="F10" s="64">
        <f>(SUM(F5:F9))/100</f>
        <v>1</v>
      </c>
      <c r="G10" s="65" t="e">
        <f>SUM(G5:G9)</f>
        <v>#DIV/0!</v>
      </c>
    </row>
    <row r="11" spans="1:7" x14ac:dyDescent="0.2">
      <c r="C11" s="55"/>
      <c r="D11" s="55"/>
      <c r="E11" s="55"/>
      <c r="F11" s="66"/>
      <c r="G11" s="67"/>
    </row>
    <row r="12" spans="1:7" x14ac:dyDescent="0.2">
      <c r="A12" s="55">
        <f>'[1]Filled informations'!E12</f>
        <v>2015</v>
      </c>
      <c r="C12" s="55"/>
      <c r="D12" s="55"/>
      <c r="E12" s="55"/>
      <c r="F12" s="55"/>
      <c r="G12" s="55"/>
    </row>
    <row r="13" spans="1:7" x14ac:dyDescent="0.2">
      <c r="A13" s="57" t="s">
        <v>62</v>
      </c>
      <c r="B13" s="57" t="s">
        <v>63</v>
      </c>
      <c r="C13" s="57" t="s">
        <v>64</v>
      </c>
      <c r="D13" s="57" t="s">
        <v>3</v>
      </c>
      <c r="E13" s="57" t="s">
        <v>65</v>
      </c>
      <c r="F13" s="57" t="s">
        <v>66</v>
      </c>
      <c r="G13" s="57" t="s">
        <v>67</v>
      </c>
    </row>
    <row r="14" spans="1:7" x14ac:dyDescent="0.2">
      <c r="A14" s="58" t="s">
        <v>68</v>
      </c>
      <c r="B14" s="58" t="s">
        <v>69</v>
      </c>
      <c r="C14" s="68" t="e">
        <f>'Cashflow 1'!E9</f>
        <v>#DIV/0!</v>
      </c>
      <c r="D14" s="60" t="e">
        <f>IF(E14=20,"No value",IF(E14=48,"Poor",IF(E14=65,"Fair",IF(E14=78,"Good",IF(E14=93,"Excellent")))))</f>
        <v>#DIV/0!</v>
      </c>
      <c r="E14" s="60" t="e">
        <f>IF(C14&lt;=0%,20,IF(C14&lt;=8.5%,48,IF(C14&lt;=14.5%,65,IF(C14&lt;=19.9%,78,IF(C14&gt;=20%,93)))))</f>
        <v>#DIV/0!</v>
      </c>
      <c r="F14" s="60">
        <f>F5</f>
        <v>20</v>
      </c>
      <c r="G14" s="61" t="e">
        <f>(F14/100)*E14</f>
        <v>#DIV/0!</v>
      </c>
    </row>
    <row r="15" spans="1:7" x14ac:dyDescent="0.2">
      <c r="A15" s="58" t="s">
        <v>68</v>
      </c>
      <c r="B15" s="58" t="s">
        <v>70</v>
      </c>
      <c r="C15" s="59" t="e">
        <f>'Cashflow 1'!E15</f>
        <v>#DIV/0!</v>
      </c>
      <c r="D15" s="60" t="e">
        <f>IF(E15=20,"No value",IF(E15=48,"Poor",IF(E15=65,"Fair",IF(E15=78,"Good",IF(E15=93,"Excellent")))))</f>
        <v>#DIV/0!</v>
      </c>
      <c r="E15" s="60" t="e">
        <f>IF(C15&lt;3.99%,20,IF(C15&lt;=6.45%,48,IF(C15&lt;=9.5%,65,IF(C15&lt;=14.9%,78,IF(C15&gt;=15%,93)))))</f>
        <v>#DIV/0!</v>
      </c>
      <c r="F15" s="60">
        <f>F6</f>
        <v>20</v>
      </c>
      <c r="G15" s="61" t="e">
        <f>(F15/100)*E15</f>
        <v>#DIV/0!</v>
      </c>
    </row>
    <row r="16" spans="1:7" x14ac:dyDescent="0.2">
      <c r="A16" s="58" t="s">
        <v>71</v>
      </c>
      <c r="B16" s="58" t="s">
        <v>72</v>
      </c>
      <c r="C16" s="59" t="e">
        <f>'Cashflow 1'!E22</f>
        <v>#DIV/0!</v>
      </c>
      <c r="D16" s="60" t="e">
        <f>IF(E16=20,"No value",IF(E16=48,"Poor",IF(E16=65,"Fair",IF(E16=78,"Good",IF(E16=93,"Excellent")))))</f>
        <v>#DIV/0!</v>
      </c>
      <c r="E16" s="60" t="e">
        <f>IF(C16&lt;=20%,20,IF(C16&lt;=30%,48,IF(C16&lt;=40%,65,IF(C16&lt;=46%,78,IF(C16&gt;46.01%,93)))))</f>
        <v>#DIV/0!</v>
      </c>
      <c r="F16" s="60">
        <f>F7</f>
        <v>25</v>
      </c>
      <c r="G16" s="61" t="e">
        <f>(F16/100)*E16</f>
        <v>#DIV/0!</v>
      </c>
    </row>
    <row r="17" spans="1:7" x14ac:dyDescent="0.2">
      <c r="A17" s="58" t="s">
        <v>73</v>
      </c>
      <c r="B17" s="58" t="s">
        <v>53</v>
      </c>
      <c r="C17" s="63" t="e">
        <f>'Cashflow 1'!E31</f>
        <v>#DIV/0!</v>
      </c>
      <c r="D17" s="60" t="e">
        <f>IF(E17=20,"No value",IF(E17=48,"Poor",IF(E17=65,"Fair",IF(E17=78,"Good",IF(E17=93,"Excellent")))))</f>
        <v>#DIV/0!</v>
      </c>
      <c r="E17" s="60" t="e">
        <f>IF(C17&lt;=0.399,20,IF(C17&lt;=0.599,48,IF(C17&lt;=0.99,65,IF(C17&lt;=1.24,78,IF(C17&gt;1.25,93)))))</f>
        <v>#DIV/0!</v>
      </c>
      <c r="F17" s="60">
        <f>F8</f>
        <v>20</v>
      </c>
      <c r="G17" s="61" t="e">
        <f>(F17/100)*E17</f>
        <v>#DIV/0!</v>
      </c>
    </row>
    <row r="18" spans="1:7" x14ac:dyDescent="0.2">
      <c r="A18" s="58" t="s">
        <v>74</v>
      </c>
      <c r="B18" s="58" t="s">
        <v>75</v>
      </c>
      <c r="C18" s="59" t="e">
        <f>'Cashflow 1'!E38</f>
        <v>#DIV/0!</v>
      </c>
      <c r="D18" s="60" t="e">
        <f>IF(E18=20,"No Value",IF(E18=48,"Poor",IF(E18=65,"Fair",IF(E18=78,"Good",IF(E18=93,"Excellent")))))</f>
        <v>#DIV/0!</v>
      </c>
      <c r="E18" s="60" t="e">
        <f>IF(C18&lt;=5%,20,IF(C18&lt;=8.5%,48,IF(C18&lt;=14.5%,65,IF(C18&lt;=19.9%,78,IF(C18&gt;=20%,93)))))</f>
        <v>#DIV/0!</v>
      </c>
      <c r="F18" s="60">
        <f>F9</f>
        <v>15</v>
      </c>
      <c r="G18" s="61" t="e">
        <f>(F18/100)*E18</f>
        <v>#DIV/0!</v>
      </c>
    </row>
    <row r="19" spans="1:7" x14ac:dyDescent="0.2">
      <c r="C19" s="55"/>
      <c r="D19" s="55"/>
      <c r="E19" s="55"/>
      <c r="F19" s="64">
        <f>(SUM(F14:F18))/100</f>
        <v>1</v>
      </c>
      <c r="G19" s="65" t="e">
        <f>SUM(G14:G18)</f>
        <v>#DIV/0!</v>
      </c>
    </row>
    <row r="20" spans="1:7" x14ac:dyDescent="0.2">
      <c r="C20" s="55"/>
      <c r="D20" s="55"/>
      <c r="E20" s="55"/>
      <c r="F20" s="66"/>
      <c r="G20" s="67"/>
    </row>
    <row r="21" spans="1:7" x14ac:dyDescent="0.2">
      <c r="A21" s="55">
        <f>'[1]Filled informations'!F12</f>
        <v>2014</v>
      </c>
      <c r="C21" s="55"/>
      <c r="D21" s="55"/>
      <c r="E21" s="55"/>
      <c r="F21" s="55"/>
      <c r="G21" s="55"/>
    </row>
    <row r="22" spans="1:7" x14ac:dyDescent="0.2">
      <c r="A22" s="57" t="s">
        <v>62</v>
      </c>
      <c r="B22" s="57" t="s">
        <v>63</v>
      </c>
      <c r="C22" s="57" t="s">
        <v>64</v>
      </c>
      <c r="D22" s="57" t="s">
        <v>3</v>
      </c>
      <c r="E22" s="57" t="s">
        <v>65</v>
      </c>
      <c r="F22" s="57" t="s">
        <v>66</v>
      </c>
      <c r="G22" s="57" t="s">
        <v>67</v>
      </c>
    </row>
    <row r="23" spans="1:7" x14ac:dyDescent="0.2">
      <c r="A23" s="58" t="s">
        <v>68</v>
      </c>
      <c r="B23" s="58" t="s">
        <v>69</v>
      </c>
      <c r="C23" s="68" t="e">
        <f>'Cashflow 1'!F9</f>
        <v>#DIV/0!</v>
      </c>
      <c r="D23" s="60" t="e">
        <f>IF(E23=20,"No value",IF(E23=48,"Poor",IF(E23=65,"Fair",IF(E23=78,"Good",IF(E23=93,"Excellent")))))</f>
        <v>#DIV/0!</v>
      </c>
      <c r="E23" s="60" t="e">
        <f>IF(C23&lt;=0%,20,IF(C23&lt;=8.5%,48,IF(C23&lt;=14.5%,65,IF(C23&lt;=19.9%,78,IF(C23&gt;=20%,93)))))</f>
        <v>#DIV/0!</v>
      </c>
      <c r="F23" s="60">
        <f>F14</f>
        <v>20</v>
      </c>
      <c r="G23" s="61" t="e">
        <f>(F23/100)*E23</f>
        <v>#DIV/0!</v>
      </c>
    </row>
    <row r="24" spans="1:7" x14ac:dyDescent="0.2">
      <c r="A24" s="58" t="s">
        <v>68</v>
      </c>
      <c r="B24" s="58" t="s">
        <v>70</v>
      </c>
      <c r="C24" s="59" t="e">
        <f>'Cashflow 1'!F15</f>
        <v>#DIV/0!</v>
      </c>
      <c r="D24" s="60" t="e">
        <f>IF(E24=20,"No value",IF(E24=48,"Poor",IF(E24=65,"Fair",IF(E24=78,"Good",IF(E24=93,"Excellent")))))</f>
        <v>#DIV/0!</v>
      </c>
      <c r="E24" s="60" t="e">
        <f>IF(C24&lt;3.99%,20,IF(C24&lt;=6.45%,48,IF(C24&lt;=9.5%,65,IF(C24&lt;=14.9%,78,IF(C24&gt;=15%,93)))))</f>
        <v>#DIV/0!</v>
      </c>
      <c r="F24" s="60">
        <f>F15</f>
        <v>20</v>
      </c>
      <c r="G24" s="61" t="e">
        <f>(F24/100)*E24</f>
        <v>#DIV/0!</v>
      </c>
    </row>
    <row r="25" spans="1:7" x14ac:dyDescent="0.2">
      <c r="A25" s="58" t="s">
        <v>71</v>
      </c>
      <c r="B25" s="58" t="s">
        <v>72</v>
      </c>
      <c r="C25" s="59" t="e">
        <f>'Cashflow 1'!F22</f>
        <v>#DIV/0!</v>
      </c>
      <c r="D25" s="60" t="e">
        <f>IF(E25=20,"No value",IF(E25=48,"Poor",IF(E25=65,"Fair",IF(E25=78,"Good",IF(E25=93,"Excellent")))))</f>
        <v>#DIV/0!</v>
      </c>
      <c r="E25" s="60" t="e">
        <f>IF(C25&lt;=20%,20,IF(C25&lt;=30%,48,IF(C25&lt;=40%,65,IF(C25&lt;=46%,78,IF(C25&gt;46.01%,93)))))</f>
        <v>#DIV/0!</v>
      </c>
      <c r="F25" s="60">
        <f>F16</f>
        <v>25</v>
      </c>
      <c r="G25" s="61" t="e">
        <f>(F25/100)*E25</f>
        <v>#DIV/0!</v>
      </c>
    </row>
    <row r="26" spans="1:7" x14ac:dyDescent="0.2">
      <c r="A26" s="58" t="s">
        <v>73</v>
      </c>
      <c r="B26" s="58" t="s">
        <v>53</v>
      </c>
      <c r="C26" s="63" t="e">
        <f>'Cashflow 1'!F31</f>
        <v>#DIV/0!</v>
      </c>
      <c r="D26" s="60" t="e">
        <f>IF(E26=20,"No value",IF(E26=48,"Poor",IF(E26=65,"Fair",IF(E26=78,"Good",IF(E26=93,"Excellent")))))</f>
        <v>#DIV/0!</v>
      </c>
      <c r="E26" s="60" t="e">
        <f>IF(C26&lt;=0.399,20,IF(C26&lt;=0.599,48,IF(C26&lt;=0.99,65,IF(C26&lt;=1.24,78,IF(C26&gt;1.25,93)))))</f>
        <v>#DIV/0!</v>
      </c>
      <c r="F26" s="60">
        <f>F17</f>
        <v>20</v>
      </c>
      <c r="G26" s="61" t="e">
        <f>(F26/100)*E26</f>
        <v>#DIV/0!</v>
      </c>
    </row>
    <row r="27" spans="1:7" x14ac:dyDescent="0.2">
      <c r="A27" s="58" t="s">
        <v>74</v>
      </c>
      <c r="B27" s="58" t="s">
        <v>75</v>
      </c>
      <c r="C27" s="59" t="e">
        <f>'Cashflow 1'!F38</f>
        <v>#DIV/0!</v>
      </c>
      <c r="D27" s="60" t="e">
        <f>IF(E27=20,"No Value",IF(E27=48,"Poor",IF(E27=65,"Fair",IF(E27=78,"Good",IF(E27=93,"Excellent")))))</f>
        <v>#DIV/0!</v>
      </c>
      <c r="E27" s="60" t="e">
        <f>IF(C27&lt;=5%,20,IF(C27&lt;=8.5%,48,IF(C27&lt;=14.5%,65,IF(C27&lt;=19.9%,78,IF(C27&gt;=20%,93)))))</f>
        <v>#DIV/0!</v>
      </c>
      <c r="F27" s="60">
        <f>F18</f>
        <v>15</v>
      </c>
      <c r="G27" s="61" t="e">
        <f>(F27/100)*E27</f>
        <v>#DIV/0!</v>
      </c>
    </row>
    <row r="28" spans="1:7" x14ac:dyDescent="0.2">
      <c r="C28" s="55"/>
      <c r="D28" s="55"/>
      <c r="E28" s="55"/>
      <c r="F28" s="64">
        <f>(SUM(F23:F27))/100</f>
        <v>1</v>
      </c>
      <c r="G28" s="65" t="e">
        <f>SUM(G23:G27)</f>
        <v>#DIV/0!</v>
      </c>
    </row>
    <row r="29" spans="1:7" ht="11.25" customHeight="1" x14ac:dyDescent="0.2">
      <c r="C29" s="55"/>
      <c r="D29" s="55"/>
      <c r="E29" s="55"/>
      <c r="F29" s="66"/>
      <c r="G29" s="67"/>
    </row>
    <row r="30" spans="1:7" x14ac:dyDescent="0.2">
      <c r="A30" s="51" t="s">
        <v>76</v>
      </c>
      <c r="B30" s="69" t="s">
        <v>77</v>
      </c>
      <c r="C30" s="55"/>
      <c r="D30" s="70" t="s">
        <v>78</v>
      </c>
      <c r="E30" s="70"/>
      <c r="F30" s="71"/>
      <c r="G30" s="72"/>
    </row>
    <row r="31" spans="1:7" x14ac:dyDescent="0.2">
      <c r="B31" s="73" t="s">
        <v>79</v>
      </c>
      <c r="C31" s="55"/>
      <c r="D31" s="70" t="s">
        <v>80</v>
      </c>
      <c r="E31" s="70"/>
      <c r="F31" s="70"/>
      <c r="G31" s="70"/>
    </row>
    <row r="32" spans="1:7" x14ac:dyDescent="0.2">
      <c r="B32" s="73" t="s">
        <v>81</v>
      </c>
      <c r="C32" s="55"/>
      <c r="D32" s="70" t="s">
        <v>82</v>
      </c>
      <c r="E32" s="70"/>
      <c r="F32" s="70"/>
      <c r="G32" s="70"/>
    </row>
    <row r="33" spans="1:7" x14ac:dyDescent="0.2">
      <c r="B33" s="73" t="s">
        <v>83</v>
      </c>
      <c r="C33" s="55"/>
      <c r="D33" s="70"/>
      <c r="E33" s="70"/>
      <c r="F33" s="70"/>
      <c r="G33" s="70"/>
    </row>
    <row r="34" spans="1:7" x14ac:dyDescent="0.2">
      <c r="B34" s="74" t="s">
        <v>84</v>
      </c>
      <c r="C34" s="55"/>
      <c r="D34" s="70"/>
      <c r="E34" s="70"/>
      <c r="F34" s="70"/>
      <c r="G34" s="70"/>
    </row>
    <row r="35" spans="1:7" ht="12" customHeight="1" x14ac:dyDescent="0.2">
      <c r="C35" s="55"/>
      <c r="D35" s="70"/>
      <c r="E35" s="70"/>
      <c r="F35" s="70"/>
      <c r="G35" s="70"/>
    </row>
    <row r="36" spans="1:7" x14ac:dyDescent="0.2">
      <c r="A36" s="51" t="s">
        <v>42</v>
      </c>
      <c r="B36" s="69" t="s">
        <v>85</v>
      </c>
      <c r="C36" s="55"/>
      <c r="D36" s="70" t="s">
        <v>86</v>
      </c>
      <c r="E36" s="70"/>
      <c r="F36" s="70"/>
      <c r="G36" s="70"/>
    </row>
    <row r="37" spans="1:7" x14ac:dyDescent="0.2">
      <c r="B37" s="73" t="s">
        <v>87</v>
      </c>
      <c r="C37" s="55"/>
      <c r="D37" s="70" t="s">
        <v>88</v>
      </c>
      <c r="E37" s="70"/>
      <c r="F37" s="70"/>
      <c r="G37" s="70"/>
    </row>
    <row r="38" spans="1:7" x14ac:dyDescent="0.2">
      <c r="B38" s="73" t="s">
        <v>89</v>
      </c>
      <c r="C38" s="55"/>
      <c r="D38" s="70" t="s">
        <v>90</v>
      </c>
      <c r="E38" s="70"/>
      <c r="F38" s="71"/>
      <c r="G38" s="72"/>
    </row>
    <row r="39" spans="1:7" x14ac:dyDescent="0.2">
      <c r="B39" s="73" t="s">
        <v>91</v>
      </c>
      <c r="C39" s="55"/>
      <c r="D39" s="70"/>
      <c r="E39" s="70"/>
      <c r="F39" s="71"/>
      <c r="G39" s="72"/>
    </row>
    <row r="40" spans="1:7" x14ac:dyDescent="0.2">
      <c r="B40" s="74" t="s">
        <v>92</v>
      </c>
      <c r="C40" s="55"/>
      <c r="D40" s="70"/>
      <c r="E40" s="70"/>
      <c r="F40" s="71"/>
      <c r="G40" s="72"/>
    </row>
    <row r="41" spans="1:7" ht="11.25" customHeight="1" x14ac:dyDescent="0.2">
      <c r="D41" s="70"/>
      <c r="E41" s="70"/>
      <c r="F41" s="70"/>
      <c r="G41" s="70"/>
    </row>
    <row r="42" spans="1:7" x14ac:dyDescent="0.2">
      <c r="A42" s="51" t="s">
        <v>47</v>
      </c>
      <c r="B42" s="69" t="s">
        <v>93</v>
      </c>
      <c r="D42" s="70" t="s">
        <v>94</v>
      </c>
      <c r="E42" s="70"/>
      <c r="F42" s="70"/>
      <c r="G42" s="70"/>
    </row>
    <row r="43" spans="1:7" x14ac:dyDescent="0.2">
      <c r="B43" s="73" t="s">
        <v>95</v>
      </c>
      <c r="D43" s="70" t="s">
        <v>96</v>
      </c>
      <c r="E43" s="70"/>
      <c r="F43" s="70"/>
      <c r="G43" s="70"/>
    </row>
    <row r="44" spans="1:7" x14ac:dyDescent="0.2">
      <c r="B44" s="73" t="s">
        <v>97</v>
      </c>
      <c r="D44" s="70" t="s">
        <v>98</v>
      </c>
      <c r="E44" s="70"/>
      <c r="F44" s="70"/>
      <c r="G44" s="70"/>
    </row>
    <row r="45" spans="1:7" x14ac:dyDescent="0.2">
      <c r="B45" s="73" t="s">
        <v>99</v>
      </c>
      <c r="D45" s="70"/>
      <c r="E45" s="70"/>
      <c r="F45" s="70"/>
      <c r="G45" s="70"/>
    </row>
    <row r="46" spans="1:7" x14ac:dyDescent="0.2">
      <c r="B46" s="74" t="s">
        <v>100</v>
      </c>
      <c r="D46" s="70"/>
      <c r="E46" s="70"/>
      <c r="F46" s="70"/>
      <c r="G46" s="70"/>
    </row>
    <row r="47" spans="1:7" x14ac:dyDescent="0.2">
      <c r="D47" s="70"/>
      <c r="E47" s="70"/>
      <c r="F47" s="70"/>
      <c r="G47" s="70"/>
    </row>
    <row r="48" spans="1:7" x14ac:dyDescent="0.2">
      <c r="A48" s="51" t="s">
        <v>53</v>
      </c>
      <c r="B48" s="69" t="s">
        <v>101</v>
      </c>
      <c r="D48" s="70" t="s">
        <v>102</v>
      </c>
      <c r="E48" s="70"/>
      <c r="F48" s="70"/>
      <c r="G48" s="70"/>
    </row>
    <row r="49" spans="1:7" x14ac:dyDescent="0.2">
      <c r="B49" s="73" t="s">
        <v>103</v>
      </c>
      <c r="D49" s="70" t="s">
        <v>104</v>
      </c>
      <c r="E49" s="70"/>
      <c r="F49" s="70"/>
      <c r="G49" s="70"/>
    </row>
    <row r="50" spans="1:7" x14ac:dyDescent="0.2">
      <c r="B50" s="73" t="s">
        <v>105</v>
      </c>
      <c r="C50" s="75"/>
      <c r="D50" s="70" t="s">
        <v>106</v>
      </c>
      <c r="E50" s="70"/>
      <c r="F50" s="70"/>
      <c r="G50" s="70"/>
    </row>
    <row r="51" spans="1:7" x14ac:dyDescent="0.2">
      <c r="B51" s="73" t="s">
        <v>107</v>
      </c>
      <c r="D51" s="70" t="s">
        <v>108</v>
      </c>
      <c r="E51" s="70"/>
      <c r="F51" s="70"/>
      <c r="G51" s="70"/>
    </row>
    <row r="52" spans="1:7" x14ac:dyDescent="0.2">
      <c r="B52" s="74" t="s">
        <v>109</v>
      </c>
      <c r="C52" s="75"/>
      <c r="D52" s="70"/>
      <c r="E52" s="70"/>
      <c r="F52" s="70"/>
      <c r="G52" s="70"/>
    </row>
    <row r="53" spans="1:7" x14ac:dyDescent="0.2">
      <c r="D53" s="70"/>
      <c r="E53" s="70"/>
      <c r="F53" s="70"/>
      <c r="G53" s="70"/>
    </row>
    <row r="54" spans="1:7" x14ac:dyDescent="0.2">
      <c r="A54" s="51" t="s">
        <v>60</v>
      </c>
      <c r="B54" s="69" t="s">
        <v>110</v>
      </c>
      <c r="C54" s="75"/>
      <c r="D54" s="70" t="s">
        <v>111</v>
      </c>
      <c r="E54" s="70"/>
      <c r="F54" s="70"/>
      <c r="G54" s="70"/>
    </row>
    <row r="55" spans="1:7" x14ac:dyDescent="0.2">
      <c r="B55" s="73" t="s">
        <v>79</v>
      </c>
      <c r="D55" s="70" t="s">
        <v>112</v>
      </c>
      <c r="E55" s="70"/>
      <c r="F55" s="70"/>
      <c r="G55" s="70"/>
    </row>
    <row r="56" spans="1:7" x14ac:dyDescent="0.2">
      <c r="B56" s="73" t="s">
        <v>113</v>
      </c>
      <c r="C56" s="75"/>
      <c r="D56" s="70" t="s">
        <v>114</v>
      </c>
      <c r="E56" s="70"/>
      <c r="F56" s="70"/>
      <c r="G56" s="70"/>
    </row>
    <row r="57" spans="1:7" x14ac:dyDescent="0.2">
      <c r="B57" s="73" t="s">
        <v>115</v>
      </c>
      <c r="D57" s="70" t="s">
        <v>116</v>
      </c>
      <c r="E57" s="70"/>
      <c r="F57" s="70"/>
      <c r="G57" s="70"/>
    </row>
    <row r="58" spans="1:7" x14ac:dyDescent="0.2">
      <c r="B58" s="74" t="s">
        <v>117</v>
      </c>
      <c r="C58" s="75"/>
      <c r="D58" s="70"/>
      <c r="E58" s="70"/>
      <c r="F58" s="70"/>
      <c r="G58" s="70"/>
    </row>
    <row r="60" spans="1:7" ht="12.75" customHeight="1" x14ac:dyDescent="0.2">
      <c r="A60" s="95"/>
      <c r="B60" s="76" t="s">
        <v>67</v>
      </c>
      <c r="C60" s="148" t="s">
        <v>3</v>
      </c>
      <c r="D60" s="148"/>
      <c r="E60" s="77" t="s">
        <v>118</v>
      </c>
      <c r="F60" s="58"/>
    </row>
    <row r="61" spans="1:7" x14ac:dyDescent="0.2">
      <c r="A61" s="95"/>
      <c r="B61" s="78" t="s">
        <v>119</v>
      </c>
      <c r="C61" s="79" t="s">
        <v>4</v>
      </c>
      <c r="D61" s="80" t="s">
        <v>28</v>
      </c>
      <c r="E61" s="81" t="s">
        <v>120</v>
      </c>
      <c r="F61" s="82"/>
    </row>
    <row r="62" spans="1:7" x14ac:dyDescent="0.2">
      <c r="A62" s="95"/>
      <c r="B62" s="78" t="s">
        <v>121</v>
      </c>
      <c r="C62" s="79" t="s">
        <v>4</v>
      </c>
      <c r="D62" s="80" t="s">
        <v>5</v>
      </c>
      <c r="E62" s="81" t="s">
        <v>120</v>
      </c>
      <c r="F62" s="82"/>
    </row>
    <row r="63" spans="1:7" x14ac:dyDescent="0.2">
      <c r="A63" s="95"/>
      <c r="B63" s="78" t="s">
        <v>122</v>
      </c>
      <c r="C63" s="79" t="s">
        <v>4</v>
      </c>
      <c r="D63" s="80" t="s">
        <v>29</v>
      </c>
      <c r="E63" s="81" t="s">
        <v>120</v>
      </c>
      <c r="F63" s="82"/>
    </row>
    <row r="64" spans="1:7" x14ac:dyDescent="0.2">
      <c r="A64" s="95"/>
      <c r="B64" s="1" t="s">
        <v>123</v>
      </c>
      <c r="C64" s="2" t="s">
        <v>6</v>
      </c>
      <c r="D64" s="3" t="s">
        <v>124</v>
      </c>
      <c r="E64" s="83" t="s">
        <v>120</v>
      </c>
      <c r="F64" s="84"/>
    </row>
    <row r="65" spans="1:6" x14ac:dyDescent="0.2">
      <c r="A65" s="95"/>
      <c r="B65" s="1" t="s">
        <v>125</v>
      </c>
      <c r="C65" s="2" t="s">
        <v>6</v>
      </c>
      <c r="D65" s="3" t="s">
        <v>7</v>
      </c>
      <c r="E65" s="83" t="s">
        <v>120</v>
      </c>
      <c r="F65" s="84"/>
    </row>
    <row r="66" spans="1:6" x14ac:dyDescent="0.2">
      <c r="A66" s="95"/>
      <c r="B66" s="1" t="s">
        <v>126</v>
      </c>
      <c r="C66" s="2" t="s">
        <v>6</v>
      </c>
      <c r="D66" s="3" t="s">
        <v>30</v>
      </c>
      <c r="E66" s="85" t="s">
        <v>120</v>
      </c>
      <c r="F66" s="86"/>
    </row>
    <row r="67" spans="1:6" x14ac:dyDescent="0.2">
      <c r="A67" s="95"/>
      <c r="B67" s="4" t="s">
        <v>127</v>
      </c>
      <c r="C67" s="5" t="s">
        <v>128</v>
      </c>
      <c r="D67" s="6" t="s">
        <v>31</v>
      </c>
      <c r="E67" s="87" t="s">
        <v>129</v>
      </c>
      <c r="F67" s="88"/>
    </row>
    <row r="68" spans="1:6" x14ac:dyDescent="0.2">
      <c r="A68" s="95"/>
      <c r="B68" s="4" t="s">
        <v>130</v>
      </c>
      <c r="C68" s="5" t="s">
        <v>128</v>
      </c>
      <c r="D68" s="6" t="s">
        <v>8</v>
      </c>
      <c r="E68" s="87" t="s">
        <v>129</v>
      </c>
      <c r="F68" s="89"/>
    </row>
    <row r="69" spans="1:6" x14ac:dyDescent="0.2">
      <c r="A69" s="95"/>
      <c r="B69" s="4" t="s">
        <v>131</v>
      </c>
      <c r="C69" s="5" t="s">
        <v>128</v>
      </c>
      <c r="D69" s="6" t="s">
        <v>32</v>
      </c>
      <c r="E69" s="87" t="s">
        <v>129</v>
      </c>
      <c r="F69" s="88"/>
    </row>
    <row r="70" spans="1:6" x14ac:dyDescent="0.2">
      <c r="A70" s="95"/>
      <c r="B70" s="7" t="s">
        <v>132</v>
      </c>
      <c r="C70" s="8" t="s">
        <v>9</v>
      </c>
      <c r="D70" s="9" t="s">
        <v>33</v>
      </c>
      <c r="E70" s="90" t="s">
        <v>133</v>
      </c>
      <c r="F70" s="91"/>
    </row>
    <row r="71" spans="1:6" x14ac:dyDescent="0.2">
      <c r="A71" s="95"/>
      <c r="B71" s="7" t="s">
        <v>134</v>
      </c>
      <c r="C71" s="8" t="s">
        <v>9</v>
      </c>
      <c r="D71" s="9" t="s">
        <v>10</v>
      </c>
      <c r="E71" s="90" t="s">
        <v>133</v>
      </c>
      <c r="F71" s="91"/>
    </row>
    <row r="72" spans="1:6" x14ac:dyDescent="0.2">
      <c r="A72" s="95"/>
      <c r="B72" s="7" t="s">
        <v>34</v>
      </c>
      <c r="C72" s="8" t="s">
        <v>9</v>
      </c>
      <c r="D72" s="9" t="s">
        <v>135</v>
      </c>
      <c r="E72" s="90" t="s">
        <v>133</v>
      </c>
      <c r="F72" s="91"/>
    </row>
    <row r="73" spans="1:6" x14ac:dyDescent="0.2">
      <c r="A73" s="95"/>
      <c r="B73" s="10" t="s">
        <v>136</v>
      </c>
      <c r="C73" s="11" t="s">
        <v>137</v>
      </c>
      <c r="D73" s="12" t="s">
        <v>11</v>
      </c>
      <c r="E73" s="92" t="s">
        <v>138</v>
      </c>
      <c r="F73" s="93"/>
    </row>
  </sheetData>
  <sheetProtection password="CA5F" sheet="1" objects="1" scenarios="1"/>
  <mergeCells count="1">
    <mergeCell ref="C60:D60"/>
  </mergeCells>
  <pageMargins left="0.7" right="0.7" top="0.75" bottom="0.75" header="0.3" footer="0.3"/>
  <pageSetup paperSize="9" scale="94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64B5C22D161B841BBD73FAC284CD836" ma:contentTypeVersion="4" ma:contentTypeDescription="Create a new document." ma:contentTypeScope="" ma:versionID="56e53d40582f8cf3717bc0717989248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B946E8E-C3B5-4ACF-9296-03B994B65A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3280555-9B40-45B3-B554-FC941383012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48A28FF-CB2C-4257-AEEA-968791212E2D}">
  <ds:schemaRefs>
    <ds:schemaRef ds:uri="http://purl.org/dc/elements/1.1/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PQ for work</vt:lpstr>
      <vt:lpstr>Cashflow info</vt:lpstr>
      <vt:lpstr>Cashflow 1</vt:lpstr>
      <vt:lpstr>Cashflow 2</vt:lpstr>
      <vt:lpstr>'Cashflow 1'!Print_Area</vt:lpstr>
      <vt:lpstr>'Cashflow 2'!Print_Area</vt:lpstr>
      <vt:lpstr>'Cashflow info'!Print_Area</vt:lpstr>
      <vt:lpstr>'PQ for work'!Print_Area</vt:lpstr>
    </vt:vector>
  </TitlesOfParts>
  <Company>Almaco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Juha Pakomäki</dc:creator>
  <cp:lastModifiedBy>Juha Pakomäki</cp:lastModifiedBy>
  <cp:lastPrinted>2017-09-25T13:04:45Z</cp:lastPrinted>
  <dcterms:created xsi:type="dcterms:W3CDTF">2017-08-28T10:41:57Z</dcterms:created>
  <dcterms:modified xsi:type="dcterms:W3CDTF">2018-01-31T12:35:03Z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0x010100C64B5C22D161B841BBD73FAC284CD836</vt:lpwstr>
  </property>
</Properties>
</file>