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A5F" lockStructure="1"/>
  <bookViews>
    <workbookView xWindow="720" yWindow="330" windowWidth="20730" windowHeight="11760"/>
  </bookViews>
  <sheets>
    <sheet name="PQ" sheetId="1" r:id="rId1"/>
    <sheet name="MQS" sheetId="6" state="hidden" r:id="rId2"/>
    <sheet name="Cashflow info" sheetId="4" r:id="rId3"/>
    <sheet name="Cashflow 1" sheetId="7" state="hidden" r:id="rId4"/>
    <sheet name="Cashflow 2" sheetId="8" state="hidden" r:id="rId5"/>
  </sheets>
  <externalReferences>
    <externalReference r:id="rId6"/>
  </externalReferences>
  <definedNames>
    <definedName name="_xlnm.Print_Area" localSheetId="3">'Cashflow 1'!$B$2:$G$39</definedName>
    <definedName name="_xlnm.Print_Area" localSheetId="4">'Cashflow 2'!$A$2:$G$73</definedName>
    <definedName name="_xlnm.Print_Area" localSheetId="2">'Cashflow info'!$B$3:$H$32</definedName>
  </definedNames>
  <calcPr calcId="145621" concurrentCalc="0"/>
</workbook>
</file>

<file path=xl/calcChain.xml><?xml version="1.0" encoding="utf-8"?>
<calcChain xmlns="http://schemas.openxmlformats.org/spreadsheetml/2006/main">
  <c r="C47" i="1" l="1"/>
  <c r="D12" i="4"/>
  <c r="E30" i="7"/>
  <c r="F30" i="7"/>
  <c r="D30" i="7"/>
  <c r="A21" i="8"/>
  <c r="F18" i="8"/>
  <c r="F17" i="8"/>
  <c r="F26" i="8"/>
  <c r="F16" i="8"/>
  <c r="F15" i="8"/>
  <c r="F24" i="8"/>
  <c r="F14" i="8"/>
  <c r="F19" i="8"/>
  <c r="A12" i="8"/>
  <c r="F10" i="8"/>
  <c r="A3" i="8"/>
  <c r="G36" i="7"/>
  <c r="F36" i="7"/>
  <c r="F37" i="7"/>
  <c r="F38" i="7"/>
  <c r="C27" i="8"/>
  <c r="E27" i="8"/>
  <c r="D27" i="8"/>
  <c r="E36" i="7"/>
  <c r="D36" i="7"/>
  <c r="E28" i="7"/>
  <c r="F28" i="7"/>
  <c r="E27" i="7"/>
  <c r="F27" i="7"/>
  <c r="D28" i="7"/>
  <c r="D27" i="7"/>
  <c r="F20" i="7"/>
  <c r="F21" i="7"/>
  <c r="E21" i="7"/>
  <c r="E20" i="7"/>
  <c r="D21" i="7"/>
  <c r="D20" i="7"/>
  <c r="D19" i="7"/>
  <c r="D26" i="7"/>
  <c r="D35" i="7"/>
  <c r="D12" i="7"/>
  <c r="D6" i="7"/>
  <c r="F13" i="7"/>
  <c r="F14" i="7"/>
  <c r="E14" i="7"/>
  <c r="E13" i="7"/>
  <c r="D14" i="7"/>
  <c r="D13" i="7"/>
  <c r="F8" i="7"/>
  <c r="E8" i="7"/>
  <c r="E7" i="7"/>
  <c r="E9" i="7"/>
  <c r="C14" i="8"/>
  <c r="E14" i="8"/>
  <c r="D14" i="8"/>
  <c r="D8" i="7"/>
  <c r="D7" i="7"/>
  <c r="G35" i="7"/>
  <c r="F7" i="7"/>
  <c r="E15" i="7"/>
  <c r="C15" i="8"/>
  <c r="E15" i="8"/>
  <c r="D15" i="8"/>
  <c r="F22" i="7"/>
  <c r="C25" i="8"/>
  <c r="E25" i="8"/>
  <c r="D25" i="8"/>
  <c r="F29" i="7"/>
  <c r="D9" i="7"/>
  <c r="C5" i="8"/>
  <c r="E5" i="8"/>
  <c r="D5" i="8"/>
  <c r="D37" i="7"/>
  <c r="D38" i="7"/>
  <c r="C9" i="8"/>
  <c r="E9" i="8"/>
  <c r="D9" i="8"/>
  <c r="D15" i="7"/>
  <c r="C6" i="8"/>
  <c r="E6" i="8"/>
  <c r="D6" i="8"/>
  <c r="F15" i="7"/>
  <c r="C24" i="8"/>
  <c r="E24" i="8"/>
  <c r="D24" i="8"/>
  <c r="D29" i="7"/>
  <c r="D31" i="7"/>
  <c r="C8" i="8"/>
  <c r="E8" i="8"/>
  <c r="D8" i="8"/>
  <c r="G24" i="8"/>
  <c r="F23" i="8"/>
  <c r="F27" i="8"/>
  <c r="G27" i="8"/>
  <c r="G14" i="8"/>
  <c r="G15" i="8"/>
  <c r="F25" i="8"/>
  <c r="E37" i="7"/>
  <c r="E38" i="7"/>
  <c r="C18" i="8"/>
  <c r="E18" i="8"/>
  <c r="D18" i="8"/>
  <c r="F31" i="7"/>
  <c r="C26" i="8"/>
  <c r="E26" i="8"/>
  <c r="D26" i="8"/>
  <c r="E29" i="7"/>
  <c r="E31" i="7"/>
  <c r="C17" i="8"/>
  <c r="E17" i="8"/>
  <c r="D17" i="8"/>
  <c r="E22" i="7"/>
  <c r="C16" i="8"/>
  <c r="E16" i="8"/>
  <c r="D16" i="8"/>
  <c r="D22" i="7"/>
  <c r="C7" i="8"/>
  <c r="E7" i="8"/>
  <c r="D7" i="8"/>
  <c r="F9" i="7"/>
  <c r="C23" i="8"/>
  <c r="E23" i="8"/>
  <c r="D23" i="8"/>
  <c r="G9" i="8"/>
  <c r="G25" i="8"/>
  <c r="G16" i="8"/>
  <c r="G6" i="8"/>
  <c r="G17" i="8"/>
  <c r="G5" i="8"/>
  <c r="G26" i="8"/>
  <c r="G8" i="8"/>
  <c r="G7" i="8"/>
  <c r="G18" i="8"/>
  <c r="G19" i="8"/>
  <c r="F28" i="8"/>
  <c r="G23" i="8"/>
  <c r="G10" i="8"/>
  <c r="B163" i="6"/>
  <c r="G28" i="8"/>
  <c r="C9" i="1"/>
  <c r="H4" i="4"/>
  <c r="F3" i="7"/>
  <c r="G3" i="8"/>
  <c r="B135" i="6"/>
  <c r="A133" i="6"/>
  <c r="A104" i="6"/>
  <c r="C118" i="6"/>
  <c r="D118" i="6"/>
  <c r="E118" i="6"/>
  <c r="F118" i="6"/>
  <c r="C119" i="6"/>
  <c r="D119" i="6"/>
  <c r="E119" i="6"/>
  <c r="F119" i="6"/>
  <c r="C120" i="6"/>
  <c r="D120" i="6"/>
  <c r="E120" i="6"/>
  <c r="F120" i="6"/>
  <c r="C121" i="6"/>
  <c r="D121" i="6"/>
  <c r="E121" i="6"/>
  <c r="F121" i="6"/>
  <c r="B119" i="6"/>
  <c r="B120" i="6"/>
  <c r="B121" i="6"/>
  <c r="B118" i="6"/>
  <c r="A64" i="6"/>
  <c r="A58" i="6"/>
  <c r="A29" i="6"/>
  <c r="A23" i="6"/>
  <c r="A26" i="6"/>
  <c r="A20" i="6"/>
  <c r="A14" i="6"/>
  <c r="B8" i="6"/>
  <c r="B9" i="6"/>
  <c r="B7" i="6"/>
  <c r="B144" i="6"/>
  <c r="B162" i="6"/>
  <c r="C117" i="6"/>
  <c r="D117" i="6"/>
  <c r="E117" i="6"/>
  <c r="F117" i="6"/>
  <c r="B10" i="6"/>
  <c r="C9" i="4"/>
  <c r="C3" i="7"/>
  <c r="B2" i="8"/>
  <c r="E12" i="4"/>
  <c r="E6" i="7"/>
  <c r="E12" i="7"/>
  <c r="E19" i="7"/>
  <c r="E26" i="7"/>
  <c r="E35" i="7"/>
  <c r="F12" i="4"/>
  <c r="D47" i="1"/>
  <c r="E47" i="1"/>
  <c r="F47" i="1"/>
  <c r="G47" i="1"/>
  <c r="G12" i="4"/>
  <c r="F19" i="7"/>
  <c r="F26" i="7"/>
  <c r="F35" i="7"/>
  <c r="F6" i="7"/>
  <c r="F12" i="7"/>
</calcChain>
</file>

<file path=xl/sharedStrings.xml><?xml version="1.0" encoding="utf-8"?>
<sst xmlns="http://schemas.openxmlformats.org/spreadsheetml/2006/main" count="429" uniqueCount="253">
  <si>
    <t>x</t>
  </si>
  <si>
    <t>COMPANY NAME</t>
  </si>
  <si>
    <t>CONTACT PERSON IN SALES:</t>
  </si>
  <si>
    <t>CONTACT PERSON IN QUALITY:</t>
  </si>
  <si>
    <t>1.COMPANY PROFILE</t>
  </si>
  <si>
    <t>1.1 What services / products company is offering?</t>
  </si>
  <si>
    <t>1.2 The estimation of Turnover? Profitability calculation (Appendix 1)</t>
  </si>
  <si>
    <t>1.3 Ownership base?</t>
  </si>
  <si>
    <t xml:space="preserve">1.4 Major clients in percentage?  </t>
  </si>
  <si>
    <t xml:space="preserve">1.5 Number of employees?    </t>
  </si>
  <si>
    <t xml:space="preserve">1.6 Clerical employees (white-collar workers)?      </t>
  </si>
  <si>
    <t>1.7 Organization description (Appendix 2)</t>
  </si>
  <si>
    <t>2. THE PRODUCTION AND OPERATIONS</t>
  </si>
  <si>
    <t xml:space="preserve">2.1 What happens after the Company receives a Request of a Quotation?    </t>
  </si>
  <si>
    <t>Written instructions
 (1)</t>
  </si>
  <si>
    <t>+ Works in practice 
(1)</t>
  </si>
  <si>
    <t>+ Verified 
results            
 (1)</t>
  </si>
  <si>
    <t>2.2 How the Order is confirmed to the Customer?</t>
  </si>
  <si>
    <t>Written instructions 
(1)</t>
  </si>
  <si>
    <t>+ Verified results             (1)</t>
  </si>
  <si>
    <t>2.3 How is the order processed into production?</t>
  </si>
  <si>
    <t>+ Works in practice
 (1)</t>
  </si>
  <si>
    <t xml:space="preserve">2.4 How is the Capasity planning of the Production done?  </t>
  </si>
  <si>
    <r>
      <t>2.5 Is there</t>
    </r>
    <r>
      <rPr>
        <i/>
        <sz val="10"/>
        <color theme="1"/>
        <rFont val="Arial"/>
        <family val="2"/>
      </rPr>
      <t xml:space="preserve"> Process planning</t>
    </r>
    <r>
      <rPr>
        <sz val="10"/>
        <color theme="1"/>
        <rFont val="Arial"/>
        <family val="2"/>
      </rPr>
      <t xml:space="preserve"> done before the start of Production?</t>
    </r>
  </si>
  <si>
    <t>Written instructions (1)</t>
  </si>
  <si>
    <t>2.6 How is the Customers documentation processed?</t>
  </si>
  <si>
    <t>2.7 Procedures of Risk Analysis for the Almaco's manufactured device, product or service?</t>
  </si>
  <si>
    <t>Written instructions
(1)</t>
  </si>
  <si>
    <t>3. QUALITY OPERATIONS</t>
  </si>
  <si>
    <t>3.2 Is the Quality capability/performance measured?</t>
  </si>
  <si>
    <t>3.3 Who is responsible for delivery accurancy?</t>
  </si>
  <si>
    <t>3.4 Has company manufactured products/items according to eg.  EC's Machinery -, LV-, EMC Directive, CE-marking, EN 1090 (is certified? validity?), or other?</t>
  </si>
  <si>
    <t>3.5 Has company internal inspection procedures?</t>
  </si>
  <si>
    <t>3.6 What procedures are in supplier claim handling?</t>
  </si>
  <si>
    <t>3.7 What procedures are in customers claim handling?</t>
  </si>
  <si>
    <t>3.8 What procedures are for defective/faulty material?</t>
  </si>
  <si>
    <t>3.9 What procedures are for internal claim handling?</t>
  </si>
  <si>
    <t>3.10 How is the calibration of measuring devices arranged?</t>
  </si>
  <si>
    <t>3.11 How is the calibration of machines arranged?</t>
  </si>
  <si>
    <t>3.12 Is there a maintenance system for production equipment (machine tools, welding equipments,hoisting apparates)?</t>
  </si>
  <si>
    <t>4. PURCHASING OPERATIONS</t>
  </si>
  <si>
    <t>4.1 What is the main purchased item/material?</t>
  </si>
  <si>
    <t>4.2 How is the purchasing operations organized?</t>
  </si>
  <si>
    <t>4.3 How is the quality of suppliers and sub-suppliers monitored?</t>
  </si>
  <si>
    <t>4.4 List of suppliers, who supply material/services/components for manufacturing to Almaco's projects?</t>
  </si>
  <si>
    <t>5. HEALTH, SAFETY &amp; ENVIRONMENTAL MANAGEMENT</t>
  </si>
  <si>
    <t>Certified 
system
 (1)</t>
  </si>
  <si>
    <t>5.2. Job title of the person who is main responsible of HSE management in organization:</t>
  </si>
  <si>
    <t>Written document
 (1)</t>
  </si>
  <si>
    <t>5.4 Please provide the following statistics for each year for the last five years:</t>
  </si>
  <si>
    <t>Number of fatalities</t>
  </si>
  <si>
    <t>Number of lost time injuries</t>
  </si>
  <si>
    <t>Lost Time Injury Frequency (per million hours worked)</t>
  </si>
  <si>
    <t>Total Recordable Incident Rate (per million hours worked)</t>
  </si>
  <si>
    <t>5.5 Does the company have HSE-MS manual (or operations manual with integrated HSE requirements) which describes company's approved HSE working practices relating to work activities? If the answer is YES please attach a copy of an index.</t>
  </si>
  <si>
    <t>5.6 How does the company identify hazards, assess risk, control and mitigation consequences?</t>
  </si>
  <si>
    <t>5.7 Has company suffered any statutory notifiable incidents in the last five years (safety, occupational health and/or environmental)? Answer with details including dates, country and location and summary of incident.</t>
  </si>
  <si>
    <t>No notifiable incidents
 (1)</t>
  </si>
  <si>
    <t>5.a ENVIROMENTAL MANAGEMENT</t>
  </si>
  <si>
    <t>Certified 
system 
(1)</t>
  </si>
  <si>
    <t xml:space="preserve">5.a.3 Does the company have a process for environmental hazard identication and control? </t>
  </si>
  <si>
    <t>5.a.4. Does company have an environmental manual with approved work practices and essential control methods?</t>
  </si>
  <si>
    <t>AUDIT EVALUATION (POINTS)</t>
  </si>
  <si>
    <t>Grade</t>
  </si>
  <si>
    <t>Class</t>
  </si>
  <si>
    <t>Preliminary competence</t>
  </si>
  <si>
    <t>Excellent</t>
  </si>
  <si>
    <t>A+</t>
  </si>
  <si>
    <t>Acceptable</t>
  </si>
  <si>
    <t>A</t>
  </si>
  <si>
    <t>Good</t>
  </si>
  <si>
    <t>B</t>
  </si>
  <si>
    <t>Satisfactory</t>
  </si>
  <si>
    <t>C</t>
  </si>
  <si>
    <t>Poor</t>
  </si>
  <si>
    <t>D</t>
  </si>
  <si>
    <t>Not Acceptable</t>
  </si>
  <si>
    <t>Bad</t>
  </si>
  <si>
    <t>E</t>
  </si>
  <si>
    <t>Points</t>
  </si>
  <si>
    <t>CASHFLOW CALCULATION</t>
  </si>
  <si>
    <t>then the TOTAL EVALUATION (CLASS) can be changed max. +/-5 points.</t>
  </si>
  <si>
    <t>TOTAL EVALUATION</t>
  </si>
  <si>
    <t>7. AUDIT SUMMARY, NOTES</t>
  </si>
  <si>
    <t>DATE:</t>
  </si>
  <si>
    <t>3.1 Is there a Quality certificate ISO9001? (Yes/No)</t>
  </si>
  <si>
    <t xml:space="preserve">Appendix 1 </t>
  </si>
  <si>
    <t>Cashflow information</t>
  </si>
  <si>
    <t>Company:</t>
  </si>
  <si>
    <t>Compared years</t>
  </si>
  <si>
    <t>Depreciations</t>
  </si>
  <si>
    <t>Interest bearing debt</t>
  </si>
  <si>
    <t>Equity</t>
  </si>
  <si>
    <t xml:space="preserve">Operating profit </t>
  </si>
  <si>
    <t xml:space="preserve">Balance sheet </t>
  </si>
  <si>
    <t xml:space="preserve">Cash ja bank receivables </t>
  </si>
  <si>
    <t>Turnover</t>
  </si>
  <si>
    <t>Please fill in 1000 euros.</t>
  </si>
  <si>
    <t xml:space="preserve">Please fill above figures of your company from the three last years (the turnover </t>
  </si>
  <si>
    <t xml:space="preserve">should be filled from the four last years) and return the filled file to following address: </t>
  </si>
  <si>
    <t>Given figures are handled as confidential and</t>
  </si>
  <si>
    <t xml:space="preserve">they are for ALMACO Group's internal checking only. </t>
  </si>
  <si>
    <t xml:space="preserve"> </t>
  </si>
  <si>
    <t>Material Qualification Survey (MQS)</t>
  </si>
  <si>
    <t xml:space="preserve">AUDITOR: </t>
  </si>
  <si>
    <t>5.1 Is there a certified OHSAS 18001?  (Yes/No)</t>
  </si>
  <si>
    <t>Named person 
(1)</t>
  </si>
  <si>
    <t>5.3 Does the  company have documented HSE policy? (Yes/No)</t>
  </si>
  <si>
    <t>5.a.1 Is there a certified environmental management system (e.g. ISO 14001)? (Yes/No)</t>
  </si>
  <si>
    <t>5.a.2 Are operations under an environmental license, environmental permit, chemical permit or corrensponding (Yes/No)</t>
  </si>
  <si>
    <t>SURVAY POINTS</t>
  </si>
  <si>
    <t xml:space="preserve">  A+</t>
  </si>
  <si>
    <t xml:space="preserve"> A-</t>
  </si>
  <si>
    <t xml:space="preserve">  B+</t>
  </si>
  <si>
    <t xml:space="preserve"> B-</t>
  </si>
  <si>
    <t xml:space="preserve">  C+</t>
  </si>
  <si>
    <t xml:space="preserve"> C-</t>
  </si>
  <si>
    <t xml:space="preserve">  D+</t>
  </si>
  <si>
    <t xml:space="preserve">  D-</t>
  </si>
  <si>
    <t xml:space="preserve"> E</t>
  </si>
  <si>
    <t>MATERIAL QUALIFICATION SURVEY (class)</t>
  </si>
  <si>
    <t>If classification of Casflow calculation is better or worse than Survey itself,</t>
  </si>
  <si>
    <t>60…64</t>
  </si>
  <si>
    <t>56…59</t>
  </si>
  <si>
    <t>53…55</t>
  </si>
  <si>
    <t>41…46</t>
  </si>
  <si>
    <t>48…52</t>
  </si>
  <si>
    <t>43…47</t>
  </si>
  <si>
    <t>38…42</t>
  </si>
  <si>
    <t>33…37</t>
  </si>
  <si>
    <t>28…32</t>
  </si>
  <si>
    <t>23…27</t>
  </si>
  <si>
    <t>18…22</t>
  </si>
  <si>
    <t>13…17</t>
  </si>
  <si>
    <t>8…12</t>
  </si>
  <si>
    <t>0…7</t>
  </si>
  <si>
    <t xml:space="preserve">Kannattavuus </t>
  </si>
  <si>
    <t>1.1</t>
  </si>
  <si>
    <t>SIPO-tuotto</t>
  </si>
  <si>
    <t>Liiketulos</t>
  </si>
  <si>
    <t>OPO+korollinen velka</t>
  </si>
  <si>
    <t>SIPO-tuotto-%</t>
  </si>
  <si>
    <t>1.2</t>
  </si>
  <si>
    <t>Liikevoitto-%</t>
  </si>
  <si>
    <t>Liiketoiminnan tulos</t>
  </si>
  <si>
    <t>Liikevaihto</t>
  </si>
  <si>
    <t>Vakavaraisuus</t>
  </si>
  <si>
    <t>2.</t>
  </si>
  <si>
    <t>Omavaraisuusaste-%</t>
  </si>
  <si>
    <t xml:space="preserve">OPO </t>
  </si>
  <si>
    <t>TASE</t>
  </si>
  <si>
    <t>OVA-%</t>
  </si>
  <si>
    <t>Maksuvalmius</t>
  </si>
  <si>
    <t>3.</t>
  </si>
  <si>
    <t>Quick Ratio</t>
  </si>
  <si>
    <t>Lyhytaikaiset saamiset</t>
  </si>
  <si>
    <t>Rahat ja pankkisaamiset</t>
  </si>
  <si>
    <t>Yhteensä</t>
  </si>
  <si>
    <t xml:space="preserve">Lyhytaikainen velka </t>
  </si>
  <si>
    <t xml:space="preserve">Muutos   </t>
  </si>
  <si>
    <t>4.</t>
  </si>
  <si>
    <t>Liikevaihdon muutos-%</t>
  </si>
  <si>
    <t xml:space="preserve">Muutos (eur) </t>
  </si>
  <si>
    <t>Basics question</t>
  </si>
  <si>
    <t>Name of value</t>
  </si>
  <si>
    <t>Value</t>
  </si>
  <si>
    <t>Raw points</t>
  </si>
  <si>
    <t>Weight</t>
  </si>
  <si>
    <t>Weighted points</t>
  </si>
  <si>
    <t>Profitability</t>
  </si>
  <si>
    <t>Operating capital profit-%</t>
  </si>
  <si>
    <t>Operating profit-%</t>
  </si>
  <si>
    <t>Solvency</t>
  </si>
  <si>
    <t>Equity ratio-%</t>
  </si>
  <si>
    <t>Ability to pay</t>
  </si>
  <si>
    <t>Change</t>
  </si>
  <si>
    <t>Turnover change-%</t>
  </si>
  <si>
    <t>SIPO:n tuotto-%</t>
  </si>
  <si>
    <t xml:space="preserve">yli 20%  Loistava </t>
  </si>
  <si>
    <t xml:space="preserve">Sijoitetun pääoman tuotto-% mittaa suhteellista </t>
  </si>
  <si>
    <t>yli 15%  Hyvä</t>
  </si>
  <si>
    <t>kannattavuutta eli tuottoa, joka on saatu</t>
  </si>
  <si>
    <t>9 - 14% Tyydyttävä</t>
  </si>
  <si>
    <t xml:space="preserve">yritykseen sijoitetulle tuottoa vaativalle pääomalle. </t>
  </si>
  <si>
    <t xml:space="preserve">0 - 8%   Välttävä   </t>
  </si>
  <si>
    <t>alle 0%  Heikko</t>
  </si>
  <si>
    <t xml:space="preserve">yli 15%  Loistava </t>
  </si>
  <si>
    <t>Liikevoitto-% kertoo yrityksen liiketoiminnan tuloksen</t>
  </si>
  <si>
    <t>yli 10%  Hyvä</t>
  </si>
  <si>
    <t xml:space="preserve">ennen rahoituseriä. Tunnuslukua käytetään mittaamaan </t>
  </si>
  <si>
    <t>7 - 9%   Tyydyttävä</t>
  </si>
  <si>
    <t xml:space="preserve">yrityksen liiketoiminnan menestystä. </t>
  </si>
  <si>
    <t>4 - 6%   Heikko</t>
  </si>
  <si>
    <t>alle 4%  Välttävä</t>
  </si>
  <si>
    <t>yli 46%  Loistava</t>
  </si>
  <si>
    <t xml:space="preserve">Omavaraisuusaste-% mittaa yrityksen vakavaraisuutta eli </t>
  </si>
  <si>
    <t xml:space="preserve">yli 45%  Hyvä </t>
  </si>
  <si>
    <t>kertoo kuinka paljon yrityksellä on omaa pääomaa</t>
  </si>
  <si>
    <t>yli 30%  Tyydyttävä</t>
  </si>
  <si>
    <t xml:space="preserve">suhteessa kokonaispääomaan. </t>
  </si>
  <si>
    <t>yli 20%  Heikko</t>
  </si>
  <si>
    <t>alle 20% Välttävä</t>
  </si>
  <si>
    <t xml:space="preserve">yli 1,25    Loistava </t>
  </si>
  <si>
    <t xml:space="preserve">Quick Ratio mittaa yrityksen mahdollisuutta selviytyä </t>
  </si>
  <si>
    <t>yli 1,0    Hyvä</t>
  </si>
  <si>
    <t xml:space="preserve">lyhytaikaisista veloista rahoitusomaisuudella. </t>
  </si>
  <si>
    <t>yli 0,6    Tyydyttävä</t>
  </si>
  <si>
    <t xml:space="preserve">Tunnusluvulla voidaan seurata yrityksen </t>
  </si>
  <si>
    <t>yli 0,4    Heikko</t>
  </si>
  <si>
    <t>rahoitusaseman vuosittaista kehitystä.</t>
  </si>
  <si>
    <t>alle 0,4  Välttävä</t>
  </si>
  <si>
    <t>yli 20%  Loistava</t>
  </si>
  <si>
    <t xml:space="preserve">Liikevaihdon muutos-% kertoo liikevaihdon kasvun tai </t>
  </si>
  <si>
    <t xml:space="preserve">laskun edelliseen tilikauteen nähden eli tunnusluvun </t>
  </si>
  <si>
    <t>yli 10%  Tyydyttävä</t>
  </si>
  <si>
    <t>arvosta voi päätellä onko yrityksen toiminta laajentunut</t>
  </si>
  <si>
    <t>yli   5%  Heikko</t>
  </si>
  <si>
    <t xml:space="preserve">vai supistunut viimeisellä tilikaudella. </t>
  </si>
  <si>
    <t>alle 5%  Välttävä</t>
  </si>
  <si>
    <t>Preliminary acceptance</t>
  </si>
  <si>
    <t>96...100</t>
  </si>
  <si>
    <t>Suitable</t>
  </si>
  <si>
    <t>91…95</t>
  </si>
  <si>
    <t>86…90</t>
  </si>
  <si>
    <t>81...85</t>
  </si>
  <si>
    <t xml:space="preserve"> B+</t>
  </si>
  <si>
    <t>76...80</t>
  </si>
  <si>
    <t>71…75</t>
  </si>
  <si>
    <t>66...70</t>
  </si>
  <si>
    <t>Fair</t>
  </si>
  <si>
    <t>Slight investigation</t>
  </si>
  <si>
    <t>61…65</t>
  </si>
  <si>
    <t>56…60</t>
  </si>
  <si>
    <t>51...55</t>
  </si>
  <si>
    <t>Deep investigation</t>
  </si>
  <si>
    <t>46...50</t>
  </si>
  <si>
    <t xml:space="preserve"> D-</t>
  </si>
  <si>
    <t>20...40</t>
  </si>
  <si>
    <t>No value</t>
  </si>
  <si>
    <t>Not suitable</t>
  </si>
  <si>
    <t>Prequalification Questionnaire for materials (PQ)</t>
  </si>
  <si>
    <t xml:space="preserve">1.4 Major clients (with percentage)?  </t>
  </si>
  <si>
    <t>3.3 Who is responsible for delivery accuracy?</t>
  </si>
  <si>
    <t>4.4 List of main suppliers who supply material / services / components?</t>
  </si>
  <si>
    <t>5.3 Does the company have a documented HSE policy? (Yes/No)</t>
  </si>
  <si>
    <t>Short term receivables</t>
  </si>
  <si>
    <t>Short term debts</t>
  </si>
  <si>
    <t>For example 100 000 will be marked as 100.</t>
  </si>
  <si>
    <t>3.1 Do you have the ISO9001 quality certificate? (Yes/No)</t>
  </si>
  <si>
    <t>5.1 Do you have the OHSAS 18001 certificate? (Yes/No)</t>
  </si>
  <si>
    <t>5.a.1 Do you have the ISO 14001 certificate? (environmental management system)? (Yes/No)</t>
  </si>
  <si>
    <t>5.a.2 Are operations under an environmental license, environmental permit, chemical permit or corrensponding? (Yes/No)</t>
  </si>
  <si>
    <t>e-mail: PQ@ALMACO.CC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</si>
</sst>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/>
    </xf>
    <xf numFmtId="14" fontId="3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0" xfId="0" quotePrefix="1" applyFont="1"/>
    <xf numFmtId="0" fontId="2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/>
    <xf numFmtId="0" fontId="2" fillId="3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/>
    <xf numFmtId="0" fontId="7" fillId="2" borderId="5" xfId="0" applyFont="1" applyFill="1" applyBorder="1" applyAlignment="1" applyProtection="1">
      <alignment horizontal="left"/>
      <protection hidden="1"/>
    </xf>
    <xf numFmtId="0" fontId="7" fillId="2" borderId="5" xfId="0" applyFont="1" applyFill="1" applyBorder="1" applyAlignment="1" applyProtection="1">
      <alignment horizontal="center"/>
      <protection hidden="1"/>
    </xf>
    <xf numFmtId="0" fontId="7" fillId="4" borderId="5" xfId="0" applyFont="1" applyFill="1" applyBorder="1" applyAlignment="1" applyProtection="1">
      <alignment horizontal="center"/>
      <protection hidden="1"/>
    </xf>
    <xf numFmtId="0" fontId="7" fillId="4" borderId="5" xfId="0" applyFont="1" applyFill="1" applyBorder="1" applyProtection="1">
      <protection hidden="1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7" fillId="5" borderId="5" xfId="0" applyFont="1" applyFill="1" applyBorder="1" applyAlignment="1" applyProtection="1">
      <alignment horizontal="center"/>
      <protection hidden="1"/>
    </xf>
    <xf numFmtId="0" fontId="7" fillId="5" borderId="5" xfId="0" applyFont="1" applyFill="1" applyBorder="1" applyProtection="1">
      <protection hidden="1"/>
    </xf>
    <xf numFmtId="0" fontId="7" fillId="5" borderId="5" xfId="0" applyFont="1" applyFill="1" applyBorder="1" applyAlignment="1" applyProtection="1">
      <alignment horizontal="center" vertical="center"/>
      <protection hidden="1"/>
    </xf>
    <xf numFmtId="0" fontId="7" fillId="6" borderId="5" xfId="0" applyFont="1" applyFill="1" applyBorder="1" applyAlignment="1" applyProtection="1">
      <alignment horizontal="center"/>
      <protection hidden="1"/>
    </xf>
    <xf numFmtId="0" fontId="7" fillId="6" borderId="5" xfId="0" applyFont="1" applyFill="1" applyBorder="1" applyProtection="1">
      <protection hidden="1"/>
    </xf>
    <xf numFmtId="0" fontId="7" fillId="6" borderId="5" xfId="0" applyFont="1" applyFill="1" applyBorder="1" applyAlignment="1" applyProtection="1">
      <alignment horizontal="center" vertical="center"/>
      <protection hidden="1"/>
    </xf>
    <xf numFmtId="0" fontId="7" fillId="7" borderId="5" xfId="0" applyFont="1" applyFill="1" applyBorder="1" applyAlignment="1" applyProtection="1">
      <alignment horizontal="center"/>
      <protection hidden="1"/>
    </xf>
    <xf numFmtId="0" fontId="7" fillId="7" borderId="5" xfId="0" applyFont="1" applyFill="1" applyBorder="1" applyProtection="1">
      <protection hidden="1"/>
    </xf>
    <xf numFmtId="0" fontId="7" fillId="7" borderId="5" xfId="0" applyFont="1" applyFill="1" applyBorder="1" applyAlignment="1" applyProtection="1">
      <alignment horizontal="center" vertical="center"/>
      <protection hidden="1"/>
    </xf>
    <xf numFmtId="0" fontId="7" fillId="8" borderId="5" xfId="0" applyFont="1" applyFill="1" applyBorder="1" applyAlignment="1" applyProtection="1">
      <alignment horizontal="center"/>
      <protection hidden="1"/>
    </xf>
    <xf numFmtId="0" fontId="7" fillId="8" borderId="5" xfId="0" applyFont="1" applyFill="1" applyBorder="1" applyProtection="1">
      <protection hidden="1"/>
    </xf>
    <xf numFmtId="0" fontId="7" fillId="8" borderId="5" xfId="0" applyFont="1" applyFill="1" applyBorder="1" applyAlignment="1" applyProtection="1">
      <alignment horizontal="center" vertical="center"/>
      <protection hidden="1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5" xfId="0" applyFont="1" applyFill="1" applyBorder="1" applyProtection="1">
      <protection locked="0"/>
    </xf>
    <xf numFmtId="0" fontId="9" fillId="0" borderId="0" xfId="0" applyFont="1"/>
    <xf numFmtId="0" fontId="6" fillId="0" borderId="5" xfId="0" applyFont="1" applyFill="1" applyBorder="1"/>
    <xf numFmtId="0" fontId="3" fillId="0" borderId="5" xfId="0" applyFont="1" applyBorder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11" fillId="0" borderId="1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0" fillId="0" borderId="0" xfId="0" applyFont="1"/>
    <xf numFmtId="0" fontId="13" fillId="0" borderId="0" xfId="0" applyFont="1"/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quotePrefix="1" applyFont="1"/>
    <xf numFmtId="0" fontId="13" fillId="2" borderId="5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2" fillId="2" borderId="5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5" xfId="0" applyFont="1" applyBorder="1" applyAlignment="1" applyProtection="1">
      <alignment horizontal="center" vertical="center"/>
      <protection locked="0"/>
    </xf>
    <xf numFmtId="3" fontId="15" fillId="3" borderId="5" xfId="0" applyNumberFormat="1" applyFont="1" applyFill="1" applyBorder="1" applyAlignment="1" applyProtection="1">
      <alignment horizontal="center"/>
      <protection locked="0"/>
    </xf>
    <xf numFmtId="1" fontId="15" fillId="3" borderId="5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Protection="1"/>
    <xf numFmtId="14" fontId="0" fillId="0" borderId="0" xfId="0" applyNumberFormat="1" applyAlignment="1" applyProtection="1">
      <alignment horizontal="center"/>
    </xf>
    <xf numFmtId="0" fontId="0" fillId="0" borderId="0" xfId="0" applyProtection="1"/>
    <xf numFmtId="0" fontId="15" fillId="0" borderId="0" xfId="0" applyFont="1" applyAlignment="1" applyProtection="1">
      <alignment horizontal="center"/>
    </xf>
    <xf numFmtId="0" fontId="10" fillId="0" borderId="0" xfId="0" applyFont="1" applyProtection="1"/>
    <xf numFmtId="0" fontId="10" fillId="9" borderId="1" xfId="0" applyFont="1" applyFill="1" applyBorder="1" applyProtection="1"/>
    <xf numFmtId="0" fontId="10" fillId="9" borderId="6" xfId="0" applyFont="1" applyFill="1" applyBorder="1" applyProtection="1"/>
    <xf numFmtId="0" fontId="10" fillId="9" borderId="5" xfId="0" applyFont="1" applyFill="1" applyBorder="1" applyAlignment="1" applyProtection="1">
      <alignment horizontal="center"/>
    </xf>
    <xf numFmtId="0" fontId="15" fillId="3" borderId="5" xfId="0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left"/>
    </xf>
    <xf numFmtId="0" fontId="15" fillId="0" borderId="2" xfId="0" applyFont="1" applyFill="1" applyBorder="1" applyAlignment="1" applyProtection="1">
      <alignment horizontal="left"/>
    </xf>
    <xf numFmtId="0" fontId="10" fillId="0" borderId="0" xfId="0" applyFont="1" applyFill="1" applyProtection="1"/>
    <xf numFmtId="0" fontId="15" fillId="0" borderId="0" xfId="0" applyFont="1" applyFill="1" applyProtection="1"/>
    <xf numFmtId="0" fontId="0" fillId="0" borderId="0" xfId="0" applyFill="1" applyProtection="1"/>
    <xf numFmtId="0" fontId="16" fillId="0" borderId="0" xfId="0" applyFont="1" applyFill="1" applyProtection="1"/>
    <xf numFmtId="0" fontId="16" fillId="0" borderId="0" xfId="0" applyFont="1" applyProtection="1"/>
    <xf numFmtId="0" fontId="14" fillId="0" borderId="0" xfId="0" applyFont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left" vertical="top" wrapText="1"/>
    </xf>
    <xf numFmtId="0" fontId="13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14" fontId="0" fillId="0" borderId="0" xfId="0" applyNumberFormat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0" fontId="0" fillId="0" borderId="0" xfId="0" quotePrefix="1" applyAlignment="1" applyProtection="1">
      <alignment horizontal="right"/>
      <protection hidden="1"/>
    </xf>
    <xf numFmtId="0" fontId="0" fillId="9" borderId="5" xfId="0" applyFill="1" applyBorder="1" applyProtection="1">
      <protection hidden="1"/>
    </xf>
    <xf numFmtId="0" fontId="0" fillId="9" borderId="5" xfId="0" applyFill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1" fontId="0" fillId="0" borderId="5" xfId="0" applyNumberFormat="1" applyBorder="1" applyAlignment="1" applyProtection="1">
      <alignment horizontal="center"/>
      <protection hidden="1"/>
    </xf>
    <xf numFmtId="9" fontId="0" fillId="0" borderId="5" xfId="1" applyFont="1" applyBorder="1" applyAlignment="1" applyProtection="1">
      <alignment horizontal="center"/>
      <protection hidden="1"/>
    </xf>
    <xf numFmtId="0" fontId="15" fillId="0" borderId="5" xfId="0" applyFont="1" applyBorder="1" applyProtection="1">
      <protection hidden="1"/>
    </xf>
    <xf numFmtId="0" fontId="0" fillId="0" borderId="0" xfId="0" applyBorder="1" applyProtection="1">
      <protection hidden="1"/>
    </xf>
    <xf numFmtId="164" fontId="0" fillId="0" borderId="0" xfId="1" applyNumberFormat="1" applyFont="1" applyBorder="1" applyAlignment="1" applyProtection="1">
      <alignment horizontal="center"/>
      <protection hidden="1"/>
    </xf>
    <xf numFmtId="9" fontId="0" fillId="0" borderId="0" xfId="1" applyFont="1" applyBorder="1" applyAlignment="1" applyProtection="1">
      <alignment horizontal="center"/>
      <protection hidden="1"/>
    </xf>
    <xf numFmtId="1" fontId="0" fillId="0" borderId="5" xfId="1" applyNumberFormat="1" applyFont="1" applyBorder="1" applyAlignment="1" applyProtection="1">
      <alignment horizontal="center"/>
      <protection hidden="1"/>
    </xf>
    <xf numFmtId="0" fontId="0" fillId="0" borderId="5" xfId="0" applyFill="1" applyBorder="1" applyProtection="1">
      <protection hidden="1"/>
    </xf>
    <xf numFmtId="1" fontId="0" fillId="0" borderId="0" xfId="1" applyNumberFormat="1" applyFont="1" applyBorder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0" fontId="0" fillId="3" borderId="0" xfId="0" applyFill="1" applyProtection="1">
      <protection hidden="1"/>
    </xf>
    <xf numFmtId="0" fontId="17" fillId="0" borderId="0" xfId="0" applyFont="1" applyProtection="1">
      <protection hidden="1"/>
    </xf>
    <xf numFmtId="14" fontId="17" fillId="0" borderId="0" xfId="0" applyNumberFormat="1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14" fontId="17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left"/>
      <protection hidden="1"/>
    </xf>
    <xf numFmtId="0" fontId="17" fillId="9" borderId="5" xfId="0" applyFont="1" applyFill="1" applyBorder="1" applyAlignment="1" applyProtection="1">
      <alignment horizontal="center"/>
      <protection hidden="1"/>
    </xf>
    <xf numFmtId="0" fontId="17" fillId="0" borderId="5" xfId="0" applyFont="1" applyBorder="1" applyProtection="1">
      <protection hidden="1"/>
    </xf>
    <xf numFmtId="9" fontId="17" fillId="0" borderId="5" xfId="0" applyNumberFormat="1" applyFont="1" applyBorder="1" applyAlignment="1" applyProtection="1">
      <alignment horizontal="center"/>
      <protection hidden="1"/>
    </xf>
    <xf numFmtId="0" fontId="17" fillId="0" borderId="5" xfId="0" applyFont="1" applyBorder="1" applyAlignment="1" applyProtection="1">
      <alignment horizontal="center"/>
      <protection hidden="1"/>
    </xf>
    <xf numFmtId="1" fontId="17" fillId="0" borderId="5" xfId="0" applyNumberFormat="1" applyFont="1" applyBorder="1" applyAlignment="1" applyProtection="1">
      <alignment horizontal="center"/>
      <protection hidden="1"/>
    </xf>
    <xf numFmtId="164" fontId="17" fillId="0" borderId="5" xfId="1" applyNumberFormat="1" applyFont="1" applyBorder="1" applyAlignment="1" applyProtection="1">
      <alignment horizontal="center"/>
      <protection hidden="1"/>
    </xf>
    <xf numFmtId="165" fontId="17" fillId="0" borderId="5" xfId="0" applyNumberFormat="1" applyFont="1" applyBorder="1" applyAlignment="1" applyProtection="1">
      <alignment horizontal="center"/>
      <protection hidden="1"/>
    </xf>
    <xf numFmtId="9" fontId="17" fillId="0" borderId="5" xfId="1" applyFont="1" applyBorder="1" applyAlignment="1" applyProtection="1">
      <alignment horizontal="center"/>
      <protection hidden="1"/>
    </xf>
    <xf numFmtId="1" fontId="7" fillId="0" borderId="5" xfId="0" applyNumberFormat="1" applyFont="1" applyBorder="1" applyAlignment="1" applyProtection="1">
      <alignment horizontal="center"/>
      <protection hidden="1"/>
    </xf>
    <xf numFmtId="9" fontId="17" fillId="0" borderId="0" xfId="1" applyFont="1" applyBorder="1" applyAlignment="1" applyProtection="1">
      <alignment horizontal="center"/>
      <protection hidden="1"/>
    </xf>
    <xf numFmtId="1" fontId="17" fillId="0" borderId="0" xfId="0" applyNumberFormat="1" applyFont="1" applyBorder="1" applyAlignment="1" applyProtection="1">
      <alignment horizontal="center"/>
      <protection hidden="1"/>
    </xf>
    <xf numFmtId="9" fontId="17" fillId="0" borderId="5" xfId="1" applyNumberFormat="1" applyFont="1" applyBorder="1" applyAlignment="1" applyProtection="1">
      <alignment horizontal="center"/>
      <protection hidden="1"/>
    </xf>
    <xf numFmtId="0" fontId="17" fillId="0" borderId="13" xfId="0" applyFont="1" applyBorder="1" applyProtection="1">
      <protection hidden="1"/>
    </xf>
    <xf numFmtId="0" fontId="17" fillId="0" borderId="0" xfId="0" applyFont="1" applyAlignment="1" applyProtection="1">
      <alignment horizontal="left"/>
      <protection hidden="1"/>
    </xf>
    <xf numFmtId="9" fontId="17" fillId="0" borderId="0" xfId="1" applyFont="1" applyBorder="1" applyAlignment="1" applyProtection="1">
      <alignment horizontal="left"/>
      <protection hidden="1"/>
    </xf>
    <xf numFmtId="1" fontId="17" fillId="0" borderId="0" xfId="0" applyNumberFormat="1" applyFont="1" applyBorder="1" applyAlignment="1" applyProtection="1">
      <alignment horizontal="left"/>
      <protection hidden="1"/>
    </xf>
    <xf numFmtId="0" fontId="17" fillId="0" borderId="14" xfId="0" applyFont="1" applyBorder="1" applyProtection="1">
      <protection hidden="1"/>
    </xf>
    <xf numFmtId="0" fontId="17" fillId="0" borderId="10" xfId="0" applyFont="1" applyBorder="1" applyProtection="1"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7" fillId="0" borderId="5" xfId="0" applyFont="1" applyBorder="1" applyProtection="1"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5" xfId="0" applyFont="1" applyFill="1" applyBorder="1" applyProtection="1">
      <protection hidden="1"/>
    </xf>
    <xf numFmtId="0" fontId="18" fillId="4" borderId="5" xfId="0" applyFont="1" applyFill="1" applyBorder="1" applyAlignment="1" applyProtection="1">
      <alignment horizontal="center" vertical="center"/>
      <protection hidden="1"/>
    </xf>
    <xf numFmtId="0" fontId="18" fillId="4" borderId="1" xfId="0" applyFont="1" applyFill="1" applyBorder="1" applyProtection="1">
      <protection hidden="1"/>
    </xf>
    <xf numFmtId="0" fontId="18" fillId="4" borderId="2" xfId="0" applyFont="1" applyFill="1" applyBorder="1" applyProtection="1">
      <protection hidden="1"/>
    </xf>
    <xf numFmtId="0" fontId="7" fillId="5" borderId="1" xfId="0" applyFont="1" applyFill="1" applyBorder="1" applyProtection="1">
      <protection hidden="1"/>
    </xf>
    <xf numFmtId="0" fontId="7" fillId="5" borderId="2" xfId="0" applyFont="1" applyFill="1" applyBorder="1" applyProtection="1">
      <protection hidden="1"/>
    </xf>
    <xf numFmtId="0" fontId="7" fillId="5" borderId="11" xfId="0" applyFont="1" applyFill="1" applyBorder="1" applyProtection="1">
      <protection hidden="1"/>
    </xf>
    <xf numFmtId="0" fontId="7" fillId="5" borderId="15" xfId="0" applyFont="1" applyFill="1" applyBorder="1" applyProtection="1">
      <protection hidden="1"/>
    </xf>
    <xf numFmtId="0" fontId="7" fillId="6" borderId="1" xfId="0" applyFont="1" applyFill="1" applyBorder="1" applyProtection="1">
      <protection hidden="1"/>
    </xf>
    <xf numFmtId="0" fontId="7" fillId="6" borderId="2" xfId="0" applyFont="1" applyFill="1" applyBorder="1" applyProtection="1">
      <protection hidden="1"/>
    </xf>
    <xf numFmtId="0" fontId="7" fillId="6" borderId="16" xfId="0" applyFont="1" applyFill="1" applyBorder="1" applyProtection="1">
      <protection hidden="1"/>
    </xf>
    <xf numFmtId="0" fontId="7" fillId="7" borderId="3" xfId="0" applyFont="1" applyFill="1" applyBorder="1" applyProtection="1">
      <protection hidden="1"/>
    </xf>
    <xf numFmtId="0" fontId="7" fillId="7" borderId="4" xfId="0" applyFont="1" applyFill="1" applyBorder="1" applyProtection="1">
      <protection hidden="1"/>
    </xf>
    <xf numFmtId="0" fontId="7" fillId="8" borderId="3" xfId="0" applyFont="1" applyFill="1" applyBorder="1" applyProtection="1">
      <protection hidden="1"/>
    </xf>
    <xf numFmtId="0" fontId="7" fillId="8" borderId="4" xfId="0" applyFont="1" applyFill="1" applyBorder="1" applyProtection="1">
      <protection hidden="1"/>
    </xf>
    <xf numFmtId="9" fontId="0" fillId="0" borderId="5" xfId="1" applyNumberFormat="1" applyFont="1" applyBorder="1" applyAlignment="1" applyProtection="1">
      <alignment horizontal="center"/>
      <protection hidden="1"/>
    </xf>
    <xf numFmtId="1" fontId="3" fillId="0" borderId="5" xfId="0" applyNumberFormat="1" applyFont="1" applyBorder="1" applyAlignment="1">
      <alignment horizontal="center"/>
    </xf>
    <xf numFmtId="0" fontId="17" fillId="0" borderId="0" xfId="0" applyFont="1" applyProtection="1"/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>
      <alignment horizontal="left" wrapText="1"/>
    </xf>
    <xf numFmtId="0" fontId="13" fillId="2" borderId="5" xfId="0" applyFont="1" applyFill="1" applyBorder="1" applyAlignment="1">
      <alignment horizontal="left" vertical="center" wrapText="1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left" vertical="top" wrapText="1"/>
      <protection locked="0"/>
    </xf>
    <xf numFmtId="0" fontId="13" fillId="3" borderId="6" xfId="0" applyFont="1" applyFill="1" applyBorder="1" applyAlignment="1" applyProtection="1">
      <alignment horizontal="left" vertical="top" wrapText="1"/>
      <protection locked="0"/>
    </xf>
    <xf numFmtId="0" fontId="13" fillId="3" borderId="2" xfId="0" applyFont="1" applyFill="1" applyBorder="1" applyAlignment="1" applyProtection="1">
      <alignment horizontal="left" vertical="top" wrapText="1"/>
      <protection locked="0"/>
    </xf>
    <xf numFmtId="0" fontId="13" fillId="2" borderId="1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2" fillId="0" borderId="1" xfId="0" applyFont="1" applyBorder="1" applyAlignment="1" applyProtection="1">
      <alignment horizontal="left" vertical="top"/>
      <protection locked="0"/>
    </xf>
    <xf numFmtId="0" fontId="12" fillId="0" borderId="6" xfId="0" applyFont="1" applyBorder="1" applyAlignment="1" applyProtection="1">
      <alignment horizontal="left" vertical="top"/>
      <protection locked="0"/>
    </xf>
    <xf numFmtId="0" fontId="12" fillId="0" borderId="2" xfId="0" applyFont="1" applyBorder="1" applyAlignment="1" applyProtection="1">
      <alignment horizontal="left" vertical="top"/>
      <protection locked="0"/>
    </xf>
    <xf numFmtId="0" fontId="13" fillId="2" borderId="5" xfId="0" applyFont="1" applyFill="1" applyBorder="1" applyAlignment="1">
      <alignment horizontal="left" vertical="center"/>
    </xf>
    <xf numFmtId="16" fontId="12" fillId="0" borderId="1" xfId="0" applyNumberFormat="1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14" fontId="13" fillId="0" borderId="5" xfId="0" applyNumberFormat="1" applyFont="1" applyBorder="1" applyAlignment="1" applyProtection="1">
      <alignment horizontal="center"/>
      <protection locked="0"/>
    </xf>
    <xf numFmtId="0" fontId="7" fillId="7" borderId="5" xfId="0" applyFont="1" applyFill="1" applyBorder="1" applyAlignment="1" applyProtection="1">
      <alignment horizontal="center"/>
      <protection hidden="1"/>
    </xf>
    <xf numFmtId="0" fontId="7" fillId="8" borderId="5" xfId="0" applyFont="1" applyFill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7" fillId="6" borderId="5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7" fillId="2" borderId="5" xfId="0" applyFont="1" applyFill="1" applyBorder="1" applyAlignment="1" applyProtection="1">
      <alignment horizontal="center"/>
      <protection hidden="1"/>
    </xf>
    <xf numFmtId="0" fontId="7" fillId="4" borderId="5" xfId="0" applyFont="1" applyFill="1" applyBorder="1" applyAlignment="1" applyProtection="1">
      <alignment horizontal="center"/>
      <protection hidden="1"/>
    </xf>
    <xf numFmtId="0" fontId="7" fillId="5" borderId="5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horizontal="left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14" fontId="2" fillId="0" borderId="5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left"/>
    </xf>
    <xf numFmtId="0" fontId="15" fillId="0" borderId="2" xfId="0" applyFont="1" applyFill="1" applyBorder="1" applyAlignment="1" applyProtection="1">
      <alignment horizontal="left"/>
    </xf>
    <xf numFmtId="0" fontId="15" fillId="3" borderId="12" xfId="0" applyFont="1" applyFill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43296</xdr:colOff>
      <xdr:row>1</xdr:row>
      <xdr:rowOff>37885</xdr:rowOff>
    </xdr:from>
    <xdr:to>
      <xdr:col>1</xdr:col>
      <xdr:colOff>2450740</xdr:colOff>
      <xdr:row>2</xdr:row>
      <xdr:rowOff>216479</xdr:rowOff>
    </xdr:to>
    <xdr:pic>
      <xdr:nvPicPr>
        <xdr:cNvPr id="2" name="Picture 1" descr=":linkit:Logo_almaco.tif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9432" y="228385"/>
          <a:ext cx="2407444" cy="369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250032</xdr:colOff>
      <xdr:row>1</xdr:row>
      <xdr:rowOff>107156</xdr:rowOff>
    </xdr:from>
    <xdr:to>
      <xdr:col>0</xdr:col>
      <xdr:colOff>2619375</xdr:colOff>
      <xdr:row>3</xdr:row>
      <xdr:rowOff>97631</xdr:rowOff>
    </xdr:to>
    <xdr:pic>
      <xdr:nvPicPr>
        <xdr:cNvPr id="2" name="Picture 1" descr=":linkit:Logo_almaco.tif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0032" y="297656"/>
          <a:ext cx="2369343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38100</xdr:rowOff>
    </xdr:from>
    <xdr:to>
      <xdr:col>4</xdr:col>
      <xdr:colOff>177165</xdr:colOff>
      <xdr:row>4</xdr:row>
      <xdr:rowOff>85725</xdr:rowOff>
    </xdr:to>
    <xdr:pic>
      <xdr:nvPicPr>
        <xdr:cNvPr id="2" name="Picture 1" descr=":linkit:Logo_almaco.tif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4850" y="419100"/>
          <a:ext cx="2438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koju/AppData/Local/Microsoft/Windows/Temporary%20Internet%20Files/Content.Outlook/4CF64DZX/Economical%20situation%202016/JL%20Enginee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led informations"/>
      <sheetName val="Kannatt,vakav,maksuv,muutos"/>
      <sheetName val="Yhteenveto"/>
    </sheetNames>
    <sheetDataSet>
      <sheetData sheetId="0">
        <row r="12">
          <cell r="D12">
            <v>2016</v>
          </cell>
          <cell r="E12">
            <v>2015</v>
          </cell>
          <cell r="F12">
            <v>2014</v>
          </cell>
          <cell r="G12">
            <v>2013</v>
          </cell>
        </row>
        <row r="16">
          <cell r="F16">
            <v>45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H59"/>
  <sheetViews>
    <sheetView tabSelected="1" zoomScaleNormal="100" workbookViewId="0">
      <selection activeCell="H22" sqref="H22"/>
    </sheetView>
  </sheetViews>
  <sheetFormatPr defaultColWidth="9.140625" defaultRowHeight="15" x14ac:dyDescent="0.25"/>
  <cols>
    <col min="1" max="1" width="9.140625" style="1"/>
    <col min="2" max="2" width="42.140625" style="1" customWidth="1"/>
    <col min="3" max="3" width="11.85546875" style="2" customWidth="1"/>
    <col min="4" max="4" width="10.42578125" style="2" customWidth="1"/>
    <col min="5" max="5" width="9.7109375" style="2" customWidth="1"/>
    <col min="6" max="6" width="8.85546875" customWidth="1"/>
    <col min="7" max="16384" width="9.140625" style="1"/>
  </cols>
  <sheetData>
    <row r="1" spans="2:8" ht="15" customHeight="1" x14ac:dyDescent="0.25"/>
    <row r="2" spans="2:8" ht="15" customHeight="1" x14ac:dyDescent="0.25"/>
    <row r="3" spans="2:8" ht="23.25" customHeight="1" x14ac:dyDescent="0.25">
      <c r="D3" s="3"/>
    </row>
    <row r="4" spans="2:8" ht="16.5" customHeight="1" x14ac:dyDescent="0.25">
      <c r="D4" s="3"/>
    </row>
    <row r="5" spans="2:8" x14ac:dyDescent="0.25">
      <c r="B5" s="72" t="s">
        <v>240</v>
      </c>
    </row>
    <row r="6" spans="2:8" x14ac:dyDescent="0.25">
      <c r="B6" s="73" t="s">
        <v>1</v>
      </c>
      <c r="C6" s="202"/>
      <c r="D6" s="202"/>
      <c r="E6" s="202"/>
    </row>
    <row r="7" spans="2:8" ht="14.45" x14ac:dyDescent="0.3">
      <c r="B7" s="73" t="s">
        <v>2</v>
      </c>
      <c r="C7" s="202"/>
      <c r="D7" s="202"/>
      <c r="E7" s="202"/>
    </row>
    <row r="8" spans="2:8" ht="14.45" x14ac:dyDescent="0.3">
      <c r="B8" s="73" t="s">
        <v>3</v>
      </c>
      <c r="C8" s="202"/>
      <c r="D8" s="202"/>
      <c r="E8" s="202"/>
    </row>
    <row r="9" spans="2:8" ht="14.45" x14ac:dyDescent="0.3">
      <c r="B9" s="73" t="s">
        <v>84</v>
      </c>
      <c r="C9" s="203">
        <f ca="1">TODAY()</f>
        <v>43131</v>
      </c>
      <c r="D9" s="203"/>
      <c r="E9" s="203"/>
    </row>
    <row r="12" spans="2:8" ht="14.45" x14ac:dyDescent="0.3">
      <c r="B12" s="86" t="s">
        <v>4</v>
      </c>
      <c r="C12" s="74"/>
      <c r="D12" s="75"/>
      <c r="E12" s="75"/>
      <c r="F12" s="76"/>
      <c r="G12" s="77"/>
      <c r="H12" s="77"/>
    </row>
    <row r="13" spans="2:8" ht="25.5" customHeight="1" x14ac:dyDescent="0.25">
      <c r="B13" s="184" t="s">
        <v>5</v>
      </c>
      <c r="C13" s="184"/>
      <c r="D13" s="184"/>
      <c r="E13" s="184"/>
      <c r="F13" s="77"/>
      <c r="G13" s="77"/>
      <c r="H13" s="77"/>
    </row>
    <row r="14" spans="2:8" ht="32.25" customHeight="1" x14ac:dyDescent="0.2">
      <c r="B14" s="201"/>
      <c r="C14" s="186"/>
      <c r="D14" s="186"/>
      <c r="E14" s="187"/>
      <c r="F14" s="77"/>
      <c r="G14" s="77"/>
      <c r="H14" s="77"/>
    </row>
    <row r="15" spans="2:8" ht="14.25" customHeight="1" x14ac:dyDescent="0.25">
      <c r="B15" s="78"/>
      <c r="C15" s="75"/>
      <c r="D15" s="75"/>
      <c r="E15" s="75"/>
      <c r="F15" s="77"/>
      <c r="G15" s="77"/>
      <c r="H15" s="77"/>
    </row>
    <row r="16" spans="2:8" ht="26.25" customHeight="1" x14ac:dyDescent="0.25">
      <c r="B16" s="200" t="s">
        <v>7</v>
      </c>
      <c r="C16" s="200"/>
      <c r="D16" s="200"/>
      <c r="E16" s="200"/>
      <c r="F16" s="77"/>
      <c r="G16" s="77"/>
      <c r="H16" s="77"/>
    </row>
    <row r="17" spans="2:8" ht="29.25" customHeight="1" x14ac:dyDescent="0.25">
      <c r="B17" s="197"/>
      <c r="C17" s="198"/>
      <c r="D17" s="198"/>
      <c r="E17" s="199"/>
      <c r="F17" s="77"/>
      <c r="G17" s="77"/>
      <c r="H17" s="77"/>
    </row>
    <row r="18" spans="2:8" ht="14.25" customHeight="1" x14ac:dyDescent="0.25">
      <c r="B18" s="79"/>
      <c r="C18" s="75"/>
      <c r="D18" s="75"/>
      <c r="E18" s="75"/>
      <c r="F18" s="77"/>
      <c r="G18" s="77"/>
      <c r="H18" s="77"/>
    </row>
    <row r="19" spans="2:8" ht="24" customHeight="1" x14ac:dyDescent="0.25">
      <c r="B19" s="200" t="s">
        <v>241</v>
      </c>
      <c r="C19" s="200"/>
      <c r="D19" s="200"/>
      <c r="E19" s="200"/>
      <c r="F19" s="77"/>
      <c r="G19" s="77"/>
      <c r="H19" s="77"/>
    </row>
    <row r="20" spans="2:8" ht="73.5" customHeight="1" x14ac:dyDescent="0.2">
      <c r="B20" s="185"/>
      <c r="C20" s="198"/>
      <c r="D20" s="198"/>
      <c r="E20" s="199"/>
      <c r="F20" s="77"/>
      <c r="G20" s="77"/>
      <c r="H20" s="77"/>
    </row>
    <row r="21" spans="2:8" ht="14.25" customHeight="1" x14ac:dyDescent="0.25">
      <c r="B21" s="79"/>
      <c r="C21" s="75"/>
      <c r="D21" s="75"/>
      <c r="E21" s="75"/>
      <c r="F21" s="77"/>
      <c r="G21" s="77"/>
      <c r="H21" s="77"/>
    </row>
    <row r="22" spans="2:8" ht="24" customHeight="1" x14ac:dyDescent="0.25">
      <c r="B22" s="194" t="s">
        <v>9</v>
      </c>
      <c r="C22" s="195"/>
      <c r="D22" s="195"/>
      <c r="E22" s="196"/>
      <c r="F22" s="77"/>
      <c r="G22" s="77"/>
      <c r="H22" s="77"/>
    </row>
    <row r="23" spans="2:8" ht="28.5" customHeight="1" x14ac:dyDescent="0.25">
      <c r="B23" s="197"/>
      <c r="C23" s="198"/>
      <c r="D23" s="198"/>
      <c r="E23" s="199"/>
      <c r="F23" s="77"/>
      <c r="G23" s="77"/>
      <c r="H23" s="77"/>
    </row>
    <row r="24" spans="2:8" ht="15" customHeight="1" x14ac:dyDescent="0.25">
      <c r="B24" s="79"/>
      <c r="C24" s="75"/>
      <c r="D24" s="75"/>
      <c r="E24" s="75"/>
      <c r="F24" s="77"/>
      <c r="G24" s="77"/>
      <c r="H24" s="77"/>
    </row>
    <row r="25" spans="2:8" ht="25.5" customHeight="1" x14ac:dyDescent="0.25">
      <c r="B25" s="184" t="s">
        <v>10</v>
      </c>
      <c r="C25" s="184"/>
      <c r="D25" s="184"/>
      <c r="E25" s="184"/>
      <c r="F25" s="77"/>
      <c r="G25" s="77"/>
      <c r="H25" s="77"/>
    </row>
    <row r="26" spans="2:8" ht="32.25" customHeight="1" x14ac:dyDescent="0.2">
      <c r="B26" s="197"/>
      <c r="C26" s="198"/>
      <c r="D26" s="198"/>
      <c r="E26" s="199"/>
      <c r="F26" s="77"/>
      <c r="G26" s="77"/>
      <c r="H26" s="77"/>
    </row>
    <row r="27" spans="2:8" ht="19.5" customHeight="1" x14ac:dyDescent="0.2">
      <c r="B27" s="79"/>
      <c r="C27" s="75"/>
      <c r="D27" s="75"/>
      <c r="E27" s="75"/>
      <c r="F27" s="77"/>
      <c r="G27" s="77"/>
      <c r="H27" s="77"/>
    </row>
    <row r="28" spans="2:8" ht="20.25" customHeight="1" x14ac:dyDescent="0.25">
      <c r="B28" s="86" t="s">
        <v>28</v>
      </c>
      <c r="C28" s="75"/>
      <c r="D28" s="75"/>
      <c r="E28" s="75"/>
      <c r="F28" s="77"/>
      <c r="G28" s="77"/>
      <c r="H28" s="77"/>
    </row>
    <row r="29" spans="2:8" ht="23.25" customHeight="1" x14ac:dyDescent="0.2">
      <c r="B29" s="184" t="s">
        <v>248</v>
      </c>
      <c r="C29" s="184"/>
      <c r="D29" s="184"/>
      <c r="E29" s="184"/>
      <c r="F29" s="77"/>
      <c r="G29" s="77"/>
      <c r="H29" s="77"/>
    </row>
    <row r="30" spans="2:8" ht="24.75" customHeight="1" x14ac:dyDescent="0.2">
      <c r="B30" s="185"/>
      <c r="C30" s="186"/>
      <c r="D30" s="186"/>
      <c r="E30" s="187"/>
      <c r="F30" s="77"/>
      <c r="G30" s="77"/>
      <c r="H30" s="77"/>
    </row>
    <row r="31" spans="2:8" ht="18" customHeight="1" x14ac:dyDescent="0.2">
      <c r="B31" s="80"/>
      <c r="C31" s="75"/>
      <c r="D31" s="75"/>
      <c r="E31" s="75"/>
      <c r="F31" s="77"/>
      <c r="G31" s="77"/>
      <c r="H31" s="77"/>
    </row>
    <row r="32" spans="2:8" ht="20.25" customHeight="1" x14ac:dyDescent="0.2">
      <c r="B32" s="191" t="s">
        <v>242</v>
      </c>
      <c r="C32" s="192"/>
      <c r="D32" s="192"/>
      <c r="E32" s="193"/>
      <c r="F32" s="77"/>
      <c r="G32" s="77"/>
      <c r="H32" s="77"/>
    </row>
    <row r="33" spans="2:8" ht="31.5" customHeight="1" x14ac:dyDescent="0.2">
      <c r="B33" s="185"/>
      <c r="C33" s="186"/>
      <c r="D33" s="186"/>
      <c r="E33" s="187"/>
      <c r="F33" s="77"/>
      <c r="G33" s="77"/>
      <c r="H33" s="77"/>
    </row>
    <row r="34" spans="2:8" ht="19.5" customHeight="1" x14ac:dyDescent="0.2">
      <c r="B34" s="80"/>
      <c r="C34" s="75"/>
      <c r="D34" s="75"/>
      <c r="E34" s="75"/>
      <c r="F34" s="77"/>
      <c r="G34" s="77"/>
      <c r="H34" s="77"/>
    </row>
    <row r="35" spans="2:8" ht="19.5" customHeight="1" x14ac:dyDescent="0.25">
      <c r="B35" s="86" t="s">
        <v>40</v>
      </c>
      <c r="C35" s="75"/>
      <c r="D35" s="75"/>
      <c r="E35" s="75"/>
      <c r="F35" s="77"/>
      <c r="G35" s="77"/>
      <c r="H35" s="77"/>
    </row>
    <row r="36" spans="2:8" ht="28.5" customHeight="1" x14ac:dyDescent="0.2">
      <c r="B36" s="184" t="s">
        <v>243</v>
      </c>
      <c r="C36" s="184"/>
      <c r="D36" s="184"/>
      <c r="E36" s="184"/>
      <c r="F36" s="77"/>
      <c r="G36" s="77"/>
      <c r="H36" s="77"/>
    </row>
    <row r="37" spans="2:8" ht="87" customHeight="1" x14ac:dyDescent="0.2">
      <c r="B37" s="185"/>
      <c r="C37" s="186"/>
      <c r="D37" s="186"/>
      <c r="E37" s="187"/>
      <c r="F37" s="77"/>
      <c r="G37" s="77"/>
      <c r="H37" s="77"/>
    </row>
    <row r="38" spans="2:8" ht="18" customHeight="1" x14ac:dyDescent="0.2">
      <c r="B38" s="109"/>
      <c r="C38" s="109"/>
      <c r="D38" s="109"/>
      <c r="E38" s="109"/>
      <c r="F38" s="77"/>
      <c r="G38" s="77"/>
      <c r="H38" s="77"/>
    </row>
    <row r="39" spans="2:8" ht="16.5" customHeight="1" x14ac:dyDescent="0.2">
      <c r="B39" s="109"/>
      <c r="C39" s="110"/>
      <c r="D39" s="110"/>
      <c r="E39" s="110"/>
      <c r="F39" s="77"/>
      <c r="G39" s="77"/>
      <c r="H39" s="77"/>
    </row>
    <row r="40" spans="2:8" ht="21" customHeight="1" x14ac:dyDescent="0.25">
      <c r="B40" s="183" t="s">
        <v>45</v>
      </c>
      <c r="C40" s="183"/>
      <c r="D40" s="183"/>
      <c r="E40" s="183"/>
      <c r="F40" s="81"/>
      <c r="G40" s="77"/>
      <c r="H40" s="77"/>
    </row>
    <row r="41" spans="2:8" ht="32.25" customHeight="1" x14ac:dyDescent="0.2">
      <c r="B41" s="184" t="s">
        <v>249</v>
      </c>
      <c r="C41" s="184"/>
      <c r="D41" s="184"/>
      <c r="E41" s="184"/>
      <c r="F41" s="81"/>
      <c r="G41" s="77"/>
      <c r="H41" s="77"/>
    </row>
    <row r="42" spans="2:8" ht="27.75" customHeight="1" x14ac:dyDescent="0.2">
      <c r="B42" s="180"/>
      <c r="C42" s="181"/>
      <c r="D42" s="181"/>
      <c r="E42" s="182"/>
      <c r="F42" s="81"/>
      <c r="G42" s="77"/>
      <c r="H42" s="77"/>
    </row>
    <row r="43" spans="2:8" customFormat="1" x14ac:dyDescent="0.25">
      <c r="B43" s="76"/>
      <c r="C43" s="111"/>
      <c r="D43" s="76"/>
      <c r="E43" s="76"/>
      <c r="F43" s="76"/>
      <c r="G43" s="76"/>
      <c r="H43" s="76"/>
    </row>
    <row r="44" spans="2:8" customFormat="1" ht="25.5" customHeight="1" x14ac:dyDescent="0.25">
      <c r="B44" s="184" t="s">
        <v>244</v>
      </c>
      <c r="C44" s="184"/>
      <c r="D44" s="184"/>
      <c r="E44" s="184"/>
      <c r="F44" s="76"/>
      <c r="G44" s="76"/>
      <c r="H44" s="76"/>
    </row>
    <row r="45" spans="2:8" customFormat="1" ht="27" customHeight="1" x14ac:dyDescent="0.25">
      <c r="B45" s="188"/>
      <c r="C45" s="189"/>
      <c r="D45" s="189"/>
      <c r="E45" s="190"/>
      <c r="F45" s="76"/>
      <c r="G45" s="76"/>
      <c r="H45" s="76"/>
    </row>
    <row r="46" spans="2:8" customFormat="1" x14ac:dyDescent="0.25">
      <c r="B46" s="76"/>
      <c r="C46" s="76"/>
      <c r="D46" s="76"/>
      <c r="E46" s="76"/>
      <c r="F46" s="76"/>
      <c r="G46" s="76"/>
      <c r="H46" s="76"/>
    </row>
    <row r="47" spans="2:8" customFormat="1" ht="30" customHeight="1" x14ac:dyDescent="0.25">
      <c r="B47" s="82" t="s">
        <v>49</v>
      </c>
      <c r="C47" s="83">
        <f ca="1">YEAR(TODAY())-1</f>
        <v>2017</v>
      </c>
      <c r="D47" s="83">
        <f ca="1">C47-1</f>
        <v>2016</v>
      </c>
      <c r="E47" s="83">
        <f t="shared" ref="E47:G47" ca="1" si="0">D47-1</f>
        <v>2015</v>
      </c>
      <c r="F47" s="83">
        <f t="shared" ca="1" si="0"/>
        <v>2014</v>
      </c>
      <c r="G47" s="83">
        <f t="shared" ca="1" si="0"/>
        <v>2013</v>
      </c>
      <c r="H47" s="76"/>
    </row>
    <row r="48" spans="2:8" customFormat="1" ht="29.25" customHeight="1" x14ac:dyDescent="0.25">
      <c r="B48" s="85" t="s">
        <v>50</v>
      </c>
      <c r="C48" s="87"/>
      <c r="D48" s="87"/>
      <c r="E48" s="87"/>
      <c r="F48" s="87"/>
      <c r="G48" s="87"/>
      <c r="H48" s="76"/>
    </row>
    <row r="49" spans="2:8" customFormat="1" ht="29.25" customHeight="1" x14ac:dyDescent="0.25">
      <c r="B49" s="85" t="s">
        <v>51</v>
      </c>
      <c r="C49" s="87"/>
      <c r="D49" s="87"/>
      <c r="E49" s="87"/>
      <c r="F49" s="87"/>
      <c r="G49" s="87"/>
      <c r="H49" s="76"/>
    </row>
    <row r="50" spans="2:8" customFormat="1" ht="29.25" customHeight="1" x14ac:dyDescent="0.25">
      <c r="B50" s="85" t="s">
        <v>52</v>
      </c>
      <c r="C50" s="87"/>
      <c r="D50" s="87"/>
      <c r="E50" s="87"/>
      <c r="F50" s="87"/>
      <c r="G50" s="87"/>
      <c r="H50" s="76"/>
    </row>
    <row r="51" spans="2:8" customFormat="1" ht="29.25" customHeight="1" x14ac:dyDescent="0.25">
      <c r="B51" s="85" t="s">
        <v>53</v>
      </c>
      <c r="C51" s="87"/>
      <c r="D51" s="87"/>
      <c r="E51" s="87"/>
      <c r="F51" s="87"/>
      <c r="G51" s="87"/>
      <c r="H51" s="76"/>
    </row>
    <row r="52" spans="2:8" customFormat="1" x14ac:dyDescent="0.25">
      <c r="B52" s="76"/>
      <c r="C52" s="84"/>
      <c r="D52" s="84"/>
      <c r="E52" s="84"/>
      <c r="F52" s="84"/>
      <c r="G52" s="84"/>
      <c r="H52" s="76"/>
    </row>
    <row r="53" spans="2:8" ht="19.5" customHeight="1" x14ac:dyDescent="0.25">
      <c r="B53" s="86" t="s">
        <v>58</v>
      </c>
      <c r="C53" s="75"/>
      <c r="D53" s="75"/>
      <c r="E53" s="75"/>
      <c r="F53" s="77"/>
      <c r="G53" s="77"/>
      <c r="H53" s="77"/>
    </row>
    <row r="54" spans="2:8" ht="35.25" customHeight="1" x14ac:dyDescent="0.2">
      <c r="B54" s="184" t="s">
        <v>250</v>
      </c>
      <c r="C54" s="184"/>
      <c r="D54" s="184"/>
      <c r="E54" s="184"/>
      <c r="F54" s="77"/>
      <c r="G54" s="77"/>
      <c r="H54" s="77"/>
    </row>
    <row r="55" spans="2:8" ht="37.5" customHeight="1" x14ac:dyDescent="0.2">
      <c r="B55" s="185"/>
      <c r="C55" s="186"/>
      <c r="D55" s="186"/>
      <c r="E55" s="187"/>
      <c r="F55" s="77"/>
      <c r="G55" s="77"/>
      <c r="H55" s="77"/>
    </row>
    <row r="56" spans="2:8" ht="14.25" x14ac:dyDescent="0.2">
      <c r="B56" s="75"/>
      <c r="C56" s="75"/>
      <c r="D56" s="75"/>
      <c r="E56" s="75"/>
      <c r="F56" s="77"/>
      <c r="G56" s="77"/>
      <c r="H56" s="77"/>
    </row>
    <row r="57" spans="2:8" ht="38.25" customHeight="1" x14ac:dyDescent="0.2">
      <c r="B57" s="184" t="s">
        <v>251</v>
      </c>
      <c r="C57" s="184"/>
      <c r="D57" s="184"/>
      <c r="E57" s="184"/>
      <c r="F57" s="77"/>
      <c r="G57" s="77"/>
      <c r="H57" s="77"/>
    </row>
    <row r="58" spans="2:8" ht="43.5" customHeight="1" x14ac:dyDescent="0.2">
      <c r="B58" s="180"/>
      <c r="C58" s="181"/>
      <c r="D58" s="181"/>
      <c r="E58" s="182"/>
      <c r="F58" s="77"/>
      <c r="G58" s="77"/>
      <c r="H58" s="77"/>
    </row>
    <row r="59" spans="2:8" ht="12.75" x14ac:dyDescent="0.2">
      <c r="B59" s="40"/>
      <c r="C59" s="40"/>
      <c r="D59" s="40"/>
      <c r="E59" s="40"/>
      <c r="F59" s="1"/>
    </row>
  </sheetData>
  <sheetProtection password="CA5F" sheet="1" objects="1" scenarios="1"/>
  <mergeCells count="29">
    <mergeCell ref="B14:E14"/>
    <mergeCell ref="C6:E6"/>
    <mergeCell ref="C7:E7"/>
    <mergeCell ref="C8:E8"/>
    <mergeCell ref="C9:E9"/>
    <mergeCell ref="B13:E13"/>
    <mergeCell ref="B22:E22"/>
    <mergeCell ref="B23:E23"/>
    <mergeCell ref="B25:E25"/>
    <mergeCell ref="B26:E26"/>
    <mergeCell ref="B16:E16"/>
    <mergeCell ref="B17:E17"/>
    <mergeCell ref="B19:E19"/>
    <mergeCell ref="B20:E20"/>
    <mergeCell ref="B29:E29"/>
    <mergeCell ref="B32:E32"/>
    <mergeCell ref="B36:E36"/>
    <mergeCell ref="B41:E41"/>
    <mergeCell ref="B44:E44"/>
    <mergeCell ref="B58:E58"/>
    <mergeCell ref="B40:E40"/>
    <mergeCell ref="B57:E57"/>
    <mergeCell ref="B30:E30"/>
    <mergeCell ref="B33:E33"/>
    <mergeCell ref="B37:E37"/>
    <mergeCell ref="B42:E42"/>
    <mergeCell ref="B45:E45"/>
    <mergeCell ref="B55:E55"/>
    <mergeCell ref="B54:E54"/>
  </mergeCells>
  <pageMargins left="0.7" right="0.7" top="0.75" bottom="0.75" header="0.3" footer="0.3"/>
  <pageSetup paperSize="9"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G171"/>
  <sheetViews>
    <sheetView workbookViewId="0">
      <selection activeCell="E14" sqref="E14"/>
    </sheetView>
  </sheetViews>
  <sheetFormatPr defaultColWidth="9.140625" defaultRowHeight="15" x14ac:dyDescent="0.25"/>
  <cols>
    <col min="1" max="1" width="42.140625" style="1" customWidth="1"/>
    <col min="2" max="2" width="11.85546875" style="2" customWidth="1"/>
    <col min="3" max="3" width="10.42578125" style="2" customWidth="1"/>
    <col min="4" max="4" width="9.7109375" style="2" customWidth="1"/>
    <col min="5" max="5" width="11" customWidth="1"/>
    <col min="6" max="16384" width="9.140625" style="1"/>
  </cols>
  <sheetData>
    <row r="3" spans="1:7" ht="15" customHeight="1" x14ac:dyDescent="0.25"/>
    <row r="4" spans="1:7" ht="15" customHeight="1" x14ac:dyDescent="0.25"/>
    <row r="6" spans="1:7" ht="15.75" x14ac:dyDescent="0.25">
      <c r="A6" s="106" t="s">
        <v>103</v>
      </c>
    </row>
    <row r="7" spans="1:7" ht="14.45" x14ac:dyDescent="0.3">
      <c r="A7" s="4" t="s">
        <v>1</v>
      </c>
      <c r="B7" s="221">
        <f>PQ!C6</f>
        <v>0</v>
      </c>
      <c r="C7" s="221"/>
      <c r="D7" s="221"/>
    </row>
    <row r="8" spans="1:7" ht="14.45" x14ac:dyDescent="0.3">
      <c r="A8" s="4" t="s">
        <v>2</v>
      </c>
      <c r="B8" s="221">
        <f>PQ!C7</f>
        <v>0</v>
      </c>
      <c r="C8" s="221"/>
      <c r="D8" s="221"/>
    </row>
    <row r="9" spans="1:7" ht="14.45" x14ac:dyDescent="0.3">
      <c r="A9" s="4" t="s">
        <v>3</v>
      </c>
      <c r="B9" s="221">
        <f>PQ!C8</f>
        <v>0</v>
      </c>
      <c r="C9" s="221"/>
      <c r="D9" s="221"/>
    </row>
    <row r="10" spans="1:7" ht="14.45" x14ac:dyDescent="0.3">
      <c r="A10" s="5" t="s">
        <v>104</v>
      </c>
      <c r="B10" s="222">
        <f ca="1">TODAY()</f>
        <v>43131</v>
      </c>
      <c r="C10" s="222"/>
      <c r="D10" s="222"/>
    </row>
    <row r="11" spans="1:7" ht="14.45" x14ac:dyDescent="0.3">
      <c r="G11" s="107"/>
    </row>
    <row r="12" spans="1:7" ht="14.45" x14ac:dyDescent="0.3">
      <c r="A12" s="6" t="s">
        <v>4</v>
      </c>
      <c r="B12" s="7"/>
    </row>
    <row r="13" spans="1:7" ht="25.5" customHeight="1" x14ac:dyDescent="0.25">
      <c r="A13" s="220" t="s">
        <v>5</v>
      </c>
      <c r="B13" s="220"/>
      <c r="C13" s="220"/>
      <c r="D13" s="220"/>
      <c r="E13" s="1"/>
    </row>
    <row r="14" spans="1:7" ht="32.25" customHeight="1" x14ac:dyDescent="0.25">
      <c r="A14" s="223">
        <f>PQ!B14</f>
        <v>0</v>
      </c>
      <c r="B14" s="224"/>
      <c r="C14" s="224"/>
      <c r="D14" s="225"/>
      <c r="E14" s="1"/>
    </row>
    <row r="15" spans="1:7" ht="14.25" customHeight="1" x14ac:dyDescent="0.25">
      <c r="A15" s="8"/>
      <c r="E15" s="1"/>
    </row>
    <row r="16" spans="1:7" ht="25.5" customHeight="1" x14ac:dyDescent="0.25">
      <c r="A16" s="220" t="s">
        <v>6</v>
      </c>
      <c r="B16" s="220"/>
      <c r="C16" s="220"/>
      <c r="D16" s="220"/>
      <c r="E16" s="1"/>
    </row>
    <row r="17" spans="1:5" ht="21" customHeight="1" x14ac:dyDescent="0.25">
      <c r="A17" s="219"/>
      <c r="B17" s="219"/>
      <c r="C17" s="219"/>
      <c r="D17" s="219"/>
      <c r="E17" s="1"/>
    </row>
    <row r="18" spans="1:5" ht="15" customHeight="1" x14ac:dyDescent="0.25">
      <c r="A18" s="9"/>
      <c r="E18" s="1"/>
    </row>
    <row r="19" spans="1:5" ht="16.5" customHeight="1" x14ac:dyDescent="0.25">
      <c r="A19" s="226" t="s">
        <v>7</v>
      </c>
      <c r="B19" s="226"/>
      <c r="C19" s="226"/>
      <c r="D19" s="226"/>
      <c r="E19" s="1"/>
    </row>
    <row r="20" spans="1:5" ht="29.25" customHeight="1" x14ac:dyDescent="0.25">
      <c r="A20" s="219">
        <f>PQ!B17</f>
        <v>0</v>
      </c>
      <c r="B20" s="219"/>
      <c r="C20" s="219"/>
      <c r="D20" s="219"/>
      <c r="E20" s="1"/>
    </row>
    <row r="21" spans="1:5" ht="14.25" customHeight="1" x14ac:dyDescent="0.25">
      <c r="A21" s="9"/>
      <c r="E21" s="1"/>
    </row>
    <row r="22" spans="1:5" ht="15" customHeight="1" x14ac:dyDescent="0.25">
      <c r="A22" s="226" t="s">
        <v>8</v>
      </c>
      <c r="B22" s="226"/>
      <c r="C22" s="226"/>
      <c r="D22" s="226"/>
      <c r="E22" s="1"/>
    </row>
    <row r="23" spans="1:5" ht="73.5" customHeight="1" x14ac:dyDescent="0.25">
      <c r="A23" s="219">
        <f>PQ!B20</f>
        <v>0</v>
      </c>
      <c r="B23" s="219"/>
      <c r="C23" s="219"/>
      <c r="D23" s="219"/>
      <c r="E23" s="1"/>
    </row>
    <row r="24" spans="1:5" ht="14.25" customHeight="1" x14ac:dyDescent="0.25">
      <c r="A24" s="9"/>
      <c r="E24" s="1"/>
    </row>
    <row r="25" spans="1:5" ht="15" customHeight="1" x14ac:dyDescent="0.25">
      <c r="A25" s="216" t="s">
        <v>9</v>
      </c>
      <c r="B25" s="217"/>
      <c r="C25" s="217"/>
      <c r="D25" s="218"/>
      <c r="E25" s="1"/>
    </row>
    <row r="26" spans="1:5" ht="17.25" customHeight="1" x14ac:dyDescent="0.25">
      <c r="A26" s="219">
        <f>PQ!B23</f>
        <v>0</v>
      </c>
      <c r="B26" s="219"/>
      <c r="C26" s="219"/>
      <c r="D26" s="219"/>
      <c r="E26" s="1"/>
    </row>
    <row r="27" spans="1:5" ht="15" customHeight="1" x14ac:dyDescent="0.25">
      <c r="A27" s="9"/>
      <c r="E27" s="1"/>
    </row>
    <row r="28" spans="1:5" ht="13.15" x14ac:dyDescent="0.25">
      <c r="A28" s="220" t="s">
        <v>10</v>
      </c>
      <c r="B28" s="220"/>
      <c r="C28" s="220"/>
      <c r="D28" s="220"/>
      <c r="E28" s="1"/>
    </row>
    <row r="29" spans="1:5" ht="20.25" customHeight="1" x14ac:dyDescent="0.2">
      <c r="A29" s="219">
        <f>PQ!B26</f>
        <v>0</v>
      </c>
      <c r="B29" s="219"/>
      <c r="C29" s="219"/>
      <c r="D29" s="219"/>
      <c r="E29" s="1"/>
    </row>
    <row r="30" spans="1:5" ht="10.5" customHeight="1" x14ac:dyDescent="0.2">
      <c r="A30" s="9"/>
      <c r="E30" s="1"/>
    </row>
    <row r="31" spans="1:5" ht="12.75" x14ac:dyDescent="0.2">
      <c r="A31" s="220" t="s">
        <v>11</v>
      </c>
      <c r="B31" s="220"/>
      <c r="C31" s="220"/>
      <c r="D31" s="220"/>
      <c r="E31" s="1"/>
    </row>
    <row r="32" spans="1:5" ht="102" customHeight="1" x14ac:dyDescent="0.2">
      <c r="A32" s="219"/>
      <c r="B32" s="219"/>
      <c r="C32" s="219"/>
      <c r="D32" s="219"/>
      <c r="E32" s="1"/>
    </row>
    <row r="33" spans="1:5" ht="18" customHeight="1" x14ac:dyDescent="0.2">
      <c r="A33" s="10"/>
      <c r="E33" s="1"/>
    </row>
    <row r="34" spans="1:5" ht="34.5" customHeight="1" x14ac:dyDescent="0.2">
      <c r="A34" s="6" t="s">
        <v>12</v>
      </c>
      <c r="E34" s="1"/>
    </row>
    <row r="35" spans="1:5" ht="41.25" customHeight="1" x14ac:dyDescent="0.2">
      <c r="A35" s="11" t="s">
        <v>13</v>
      </c>
      <c r="B35" s="12" t="s">
        <v>14</v>
      </c>
      <c r="C35" s="13" t="s">
        <v>15</v>
      </c>
      <c r="D35" s="13" t="s">
        <v>16</v>
      </c>
      <c r="E35" s="1"/>
    </row>
    <row r="36" spans="1:5" ht="18.75" customHeight="1" x14ac:dyDescent="0.2">
      <c r="A36" s="14"/>
      <c r="B36" s="15"/>
      <c r="C36" s="15"/>
      <c r="D36" s="15"/>
      <c r="E36" s="1"/>
    </row>
    <row r="37" spans="1:5" ht="18.75" customHeight="1" x14ac:dyDescent="0.2">
      <c r="A37" s="16"/>
      <c r="E37" s="1"/>
    </row>
    <row r="38" spans="1:5" ht="41.25" customHeight="1" x14ac:dyDescent="0.2">
      <c r="A38" s="11" t="s">
        <v>17</v>
      </c>
      <c r="B38" s="12" t="s">
        <v>18</v>
      </c>
      <c r="C38" s="13" t="s">
        <v>15</v>
      </c>
      <c r="D38" s="13" t="s">
        <v>19</v>
      </c>
      <c r="E38" s="1"/>
    </row>
    <row r="39" spans="1:5" ht="18.75" customHeight="1" x14ac:dyDescent="0.2">
      <c r="A39" s="14"/>
      <c r="B39" s="17"/>
      <c r="C39" s="17"/>
      <c r="D39" s="17"/>
      <c r="E39" s="1"/>
    </row>
    <row r="40" spans="1:5" ht="21" customHeight="1" x14ac:dyDescent="0.2">
      <c r="A40" s="16"/>
      <c r="E40" s="1"/>
    </row>
    <row r="41" spans="1:5" ht="41.25" customHeight="1" x14ac:dyDescent="0.2">
      <c r="A41" s="11" t="s">
        <v>20</v>
      </c>
      <c r="B41" s="12" t="s">
        <v>18</v>
      </c>
      <c r="C41" s="13" t="s">
        <v>21</v>
      </c>
      <c r="D41" s="13" t="s">
        <v>19</v>
      </c>
      <c r="E41" s="1"/>
    </row>
    <row r="42" spans="1:5" ht="18.75" customHeight="1" x14ac:dyDescent="0.2">
      <c r="A42" s="14"/>
      <c r="B42" s="17"/>
      <c r="C42" s="17"/>
      <c r="D42" s="17"/>
      <c r="E42" s="1"/>
    </row>
    <row r="43" spans="1:5" ht="19.5" customHeight="1" x14ac:dyDescent="0.2">
      <c r="A43" s="16"/>
      <c r="B43" s="18"/>
      <c r="C43" s="18"/>
      <c r="D43" s="18"/>
      <c r="E43" s="1"/>
    </row>
    <row r="44" spans="1:5" ht="41.25" customHeight="1" x14ac:dyDescent="0.2">
      <c r="A44" s="11" t="s">
        <v>22</v>
      </c>
      <c r="B44" s="12" t="s">
        <v>14</v>
      </c>
      <c r="C44" s="13" t="s">
        <v>15</v>
      </c>
      <c r="D44" s="13" t="s">
        <v>19</v>
      </c>
      <c r="E44" s="1"/>
    </row>
    <row r="45" spans="1:5" ht="20.25" customHeight="1" x14ac:dyDescent="0.2">
      <c r="A45" s="14"/>
      <c r="B45" s="17"/>
      <c r="C45" s="17"/>
      <c r="D45" s="17"/>
      <c r="E45" s="1"/>
    </row>
    <row r="46" spans="1:5" ht="19.5" customHeight="1" x14ac:dyDescent="0.2">
      <c r="A46" s="16"/>
      <c r="B46" s="18"/>
      <c r="C46" s="18"/>
      <c r="D46" s="18"/>
      <c r="E46" s="1"/>
    </row>
    <row r="47" spans="1:5" ht="41.25" customHeight="1" x14ac:dyDescent="0.2">
      <c r="A47" s="11" t="s">
        <v>23</v>
      </c>
      <c r="B47" s="12" t="s">
        <v>24</v>
      </c>
      <c r="C47" s="13" t="s">
        <v>15</v>
      </c>
      <c r="D47" s="13" t="s">
        <v>19</v>
      </c>
      <c r="E47" s="1"/>
    </row>
    <row r="48" spans="1:5" ht="18.75" customHeight="1" x14ac:dyDescent="0.2">
      <c r="A48" s="14"/>
      <c r="B48" s="17"/>
      <c r="C48" s="17"/>
      <c r="D48" s="17"/>
      <c r="E48" s="1"/>
    </row>
    <row r="49" spans="1:5" ht="19.5" customHeight="1" x14ac:dyDescent="0.2">
      <c r="A49" s="16"/>
      <c r="B49" s="18"/>
      <c r="C49" s="18"/>
      <c r="D49" s="18"/>
      <c r="E49" s="1"/>
    </row>
    <row r="50" spans="1:5" ht="41.25" customHeight="1" x14ac:dyDescent="0.2">
      <c r="A50" s="11" t="s">
        <v>25</v>
      </c>
      <c r="B50" s="12" t="s">
        <v>18</v>
      </c>
      <c r="C50" s="13" t="s">
        <v>15</v>
      </c>
      <c r="D50" s="13" t="s">
        <v>19</v>
      </c>
      <c r="E50" s="1"/>
    </row>
    <row r="51" spans="1:5" ht="19.5" customHeight="1" x14ac:dyDescent="0.2">
      <c r="A51" s="14"/>
      <c r="B51" s="17"/>
      <c r="C51" s="17"/>
      <c r="D51" s="17"/>
      <c r="E51" s="1"/>
    </row>
    <row r="52" spans="1:5" ht="18" customHeight="1" x14ac:dyDescent="0.2">
      <c r="A52" s="16"/>
      <c r="B52" s="18"/>
      <c r="C52" s="18"/>
      <c r="D52" s="18"/>
      <c r="E52" s="1"/>
    </row>
    <row r="53" spans="1:5" ht="41.25" customHeight="1" x14ac:dyDescent="0.2">
      <c r="A53" s="11" t="s">
        <v>26</v>
      </c>
      <c r="B53" s="12" t="s">
        <v>27</v>
      </c>
      <c r="C53" s="13" t="s">
        <v>15</v>
      </c>
      <c r="D53" s="13" t="s">
        <v>19</v>
      </c>
      <c r="E53" s="1"/>
    </row>
    <row r="54" spans="1:5" ht="21" customHeight="1" x14ac:dyDescent="0.2">
      <c r="A54" s="14"/>
      <c r="B54" s="17"/>
      <c r="C54" s="17"/>
      <c r="D54" s="17"/>
      <c r="E54" s="1"/>
    </row>
    <row r="55" spans="1:5" ht="18.75" customHeight="1" x14ac:dyDescent="0.2">
      <c r="A55" s="16"/>
      <c r="B55" s="18"/>
      <c r="C55" s="18"/>
      <c r="D55" s="18"/>
      <c r="E55" s="1"/>
    </row>
    <row r="56" spans="1:5" ht="36" customHeight="1" x14ac:dyDescent="0.2">
      <c r="A56" s="6" t="s">
        <v>28</v>
      </c>
      <c r="E56" s="1"/>
    </row>
    <row r="57" spans="1:5" ht="36" customHeight="1" x14ac:dyDescent="0.2">
      <c r="A57" s="220" t="s">
        <v>85</v>
      </c>
      <c r="B57" s="220"/>
      <c r="C57" s="220"/>
      <c r="D57" s="220"/>
      <c r="E57" s="1"/>
    </row>
    <row r="58" spans="1:5" ht="80.25" customHeight="1" x14ac:dyDescent="0.2">
      <c r="A58" s="212">
        <f>PQ!B30</f>
        <v>0</v>
      </c>
      <c r="B58" s="212"/>
      <c r="C58" s="212"/>
      <c r="D58" s="212"/>
      <c r="E58" s="1"/>
    </row>
    <row r="59" spans="1:5" ht="18" customHeight="1" x14ac:dyDescent="0.2">
      <c r="A59" s="16"/>
      <c r="E59" s="1"/>
    </row>
    <row r="60" spans="1:5" ht="41.25" customHeight="1" x14ac:dyDescent="0.2">
      <c r="A60" s="11" t="s">
        <v>29</v>
      </c>
      <c r="B60" s="12" t="s">
        <v>24</v>
      </c>
      <c r="C60" s="13" t="s">
        <v>15</v>
      </c>
      <c r="D60" s="13" t="s">
        <v>19</v>
      </c>
      <c r="E60" s="1"/>
    </row>
    <row r="61" spans="1:5" ht="18.75" customHeight="1" x14ac:dyDescent="0.2">
      <c r="A61" s="14"/>
      <c r="B61" s="17"/>
      <c r="C61" s="17"/>
      <c r="D61" s="17"/>
      <c r="E61" s="1"/>
    </row>
    <row r="62" spans="1:5" ht="18.75" customHeight="1" x14ac:dyDescent="0.2">
      <c r="A62" s="20"/>
      <c r="B62" s="21"/>
      <c r="C62" s="21"/>
      <c r="D62" s="21"/>
      <c r="E62" s="1"/>
    </row>
    <row r="63" spans="1:5" ht="22.5" customHeight="1" x14ac:dyDescent="0.2">
      <c r="A63" s="220" t="s">
        <v>30</v>
      </c>
      <c r="B63" s="220"/>
      <c r="C63" s="220"/>
      <c r="D63" s="220"/>
      <c r="E63" s="1"/>
    </row>
    <row r="64" spans="1:5" ht="87" customHeight="1" x14ac:dyDescent="0.2">
      <c r="A64" s="212">
        <f>PQ!B33</f>
        <v>0</v>
      </c>
      <c r="B64" s="212"/>
      <c r="C64" s="212"/>
      <c r="D64" s="212"/>
      <c r="E64" s="1"/>
    </row>
    <row r="65" spans="1:5" ht="19.5" customHeight="1" x14ac:dyDescent="0.2">
      <c r="A65" s="16"/>
      <c r="E65" s="1"/>
    </row>
    <row r="66" spans="1:5" ht="51" x14ac:dyDescent="0.2">
      <c r="A66" s="11" t="s">
        <v>31</v>
      </c>
      <c r="B66" s="12" t="s">
        <v>18</v>
      </c>
      <c r="C66" s="13" t="s">
        <v>15</v>
      </c>
      <c r="E66" s="1"/>
    </row>
    <row r="67" spans="1:5" ht="21.75" customHeight="1" x14ac:dyDescent="0.2">
      <c r="A67" s="19"/>
      <c r="B67" s="17"/>
      <c r="C67" s="17"/>
      <c r="E67" s="1"/>
    </row>
    <row r="68" spans="1:5" ht="18" customHeight="1" x14ac:dyDescent="0.2">
      <c r="A68" s="16"/>
      <c r="E68" s="1"/>
    </row>
    <row r="69" spans="1:5" ht="41.25" customHeight="1" x14ac:dyDescent="0.2">
      <c r="A69" s="11" t="s">
        <v>32</v>
      </c>
      <c r="B69" s="12" t="s">
        <v>18</v>
      </c>
      <c r="C69" s="13" t="s">
        <v>15</v>
      </c>
      <c r="D69" s="13" t="s">
        <v>19</v>
      </c>
      <c r="E69" s="1"/>
    </row>
    <row r="70" spans="1:5" ht="19.5" customHeight="1" x14ac:dyDescent="0.2">
      <c r="A70" s="14"/>
      <c r="B70" s="17"/>
      <c r="C70" s="17"/>
      <c r="D70" s="17"/>
      <c r="E70" s="1"/>
    </row>
    <row r="71" spans="1:5" ht="19.5" customHeight="1" x14ac:dyDescent="0.2">
      <c r="B71" s="1"/>
      <c r="C71" s="1"/>
      <c r="D71" s="1"/>
      <c r="E71" s="1"/>
    </row>
    <row r="72" spans="1:5" ht="41.25" customHeight="1" x14ac:dyDescent="0.2">
      <c r="A72" s="11" t="s">
        <v>33</v>
      </c>
      <c r="B72" s="12" t="s">
        <v>18</v>
      </c>
      <c r="C72" s="13" t="s">
        <v>15</v>
      </c>
      <c r="D72" s="13" t="s">
        <v>19</v>
      </c>
      <c r="E72" s="1"/>
    </row>
    <row r="73" spans="1:5" ht="18.75" customHeight="1" x14ac:dyDescent="0.2">
      <c r="A73" s="14"/>
      <c r="B73" s="17"/>
      <c r="C73" s="17"/>
      <c r="D73" s="17"/>
      <c r="E73" s="1"/>
    </row>
    <row r="74" spans="1:5" ht="21.75" customHeight="1" x14ac:dyDescent="0.2">
      <c r="A74" s="16"/>
      <c r="B74" s="18"/>
      <c r="C74" s="18"/>
      <c r="D74" s="18"/>
      <c r="E74" s="1"/>
    </row>
    <row r="75" spans="1:5" ht="45" customHeight="1" x14ac:dyDescent="0.2">
      <c r="A75" s="11" t="s">
        <v>34</v>
      </c>
      <c r="B75" s="12" t="s">
        <v>18</v>
      </c>
      <c r="C75" s="13" t="s">
        <v>15</v>
      </c>
      <c r="D75" s="13" t="s">
        <v>19</v>
      </c>
      <c r="E75" s="1"/>
    </row>
    <row r="76" spans="1:5" ht="21.75" customHeight="1" x14ac:dyDescent="0.2">
      <c r="A76" s="14"/>
      <c r="B76" s="17"/>
      <c r="C76" s="17"/>
      <c r="D76" s="17"/>
      <c r="E76" s="1"/>
    </row>
    <row r="77" spans="1:5" ht="24.75" customHeight="1" x14ac:dyDescent="0.2">
      <c r="A77" s="16"/>
      <c r="B77" s="18"/>
      <c r="C77" s="18"/>
      <c r="D77" s="18"/>
      <c r="E77" s="1"/>
    </row>
    <row r="78" spans="1:5" ht="45" customHeight="1" x14ac:dyDescent="0.2">
      <c r="A78" s="11" t="s">
        <v>35</v>
      </c>
      <c r="B78" s="12" t="s">
        <v>18</v>
      </c>
      <c r="C78" s="13" t="s">
        <v>21</v>
      </c>
      <c r="D78" s="13" t="s">
        <v>19</v>
      </c>
      <c r="E78" s="1"/>
    </row>
    <row r="79" spans="1:5" ht="22.5" customHeight="1" x14ac:dyDescent="0.2">
      <c r="A79" s="14"/>
      <c r="B79" s="17"/>
      <c r="C79" s="17"/>
      <c r="D79" s="17"/>
      <c r="E79" s="1"/>
    </row>
    <row r="80" spans="1:5" ht="18.75" customHeight="1" x14ac:dyDescent="0.2">
      <c r="A80" s="16"/>
      <c r="B80" s="18"/>
      <c r="C80" s="18"/>
      <c r="D80" s="18"/>
      <c r="E80" s="1"/>
    </row>
    <row r="81" spans="1:5" ht="42" customHeight="1" x14ac:dyDescent="0.2">
      <c r="A81" s="11" t="s">
        <v>36</v>
      </c>
      <c r="B81" s="12" t="s">
        <v>24</v>
      </c>
      <c r="C81" s="13" t="s">
        <v>15</v>
      </c>
      <c r="D81" s="13" t="s">
        <v>19</v>
      </c>
      <c r="E81" s="1"/>
    </row>
    <row r="82" spans="1:5" ht="20.25" customHeight="1" x14ac:dyDescent="0.2">
      <c r="A82" s="14"/>
      <c r="B82" s="17"/>
      <c r="C82" s="17"/>
      <c r="D82" s="17"/>
      <c r="E82" s="1"/>
    </row>
    <row r="83" spans="1:5" ht="18.75" customHeight="1" x14ac:dyDescent="0.2">
      <c r="A83" s="16"/>
      <c r="B83" s="18"/>
      <c r="C83" s="18"/>
      <c r="D83" s="18"/>
      <c r="E83" s="1"/>
    </row>
    <row r="84" spans="1:5" ht="42.75" customHeight="1" x14ac:dyDescent="0.2">
      <c r="A84" s="11" t="s">
        <v>37</v>
      </c>
      <c r="B84" s="12" t="s">
        <v>18</v>
      </c>
      <c r="C84" s="13" t="s">
        <v>15</v>
      </c>
      <c r="D84" s="22"/>
      <c r="E84" s="1"/>
    </row>
    <row r="85" spans="1:5" ht="20.25" customHeight="1" x14ac:dyDescent="0.2">
      <c r="A85" s="14"/>
      <c r="B85" s="17"/>
      <c r="C85" s="23"/>
      <c r="D85" s="24"/>
      <c r="E85" s="25"/>
    </row>
    <row r="86" spans="1:5" ht="18.75" customHeight="1" x14ac:dyDescent="0.2">
      <c r="A86" s="16"/>
      <c r="B86" s="18"/>
      <c r="C86" s="18"/>
      <c r="D86" s="18"/>
      <c r="E86" s="1"/>
    </row>
    <row r="87" spans="1:5" ht="42" customHeight="1" x14ac:dyDescent="0.2">
      <c r="A87" s="11" t="s">
        <v>38</v>
      </c>
      <c r="B87" s="12" t="s">
        <v>14</v>
      </c>
      <c r="C87" s="13" t="s">
        <v>15</v>
      </c>
      <c r="D87" s="22"/>
      <c r="E87" s="1"/>
    </row>
    <row r="88" spans="1:5" ht="21" customHeight="1" x14ac:dyDescent="0.2">
      <c r="A88" s="14"/>
      <c r="B88" s="17"/>
      <c r="C88" s="23"/>
      <c r="D88" s="24"/>
      <c r="E88" s="25"/>
    </row>
    <row r="89" spans="1:5" ht="18.75" customHeight="1" x14ac:dyDescent="0.2">
      <c r="A89" s="16"/>
      <c r="B89" s="18"/>
      <c r="C89" s="18"/>
      <c r="D89" s="18"/>
      <c r="E89" s="1"/>
    </row>
    <row r="90" spans="1:5" ht="44.25" customHeight="1" x14ac:dyDescent="0.2">
      <c r="A90" s="11" t="s">
        <v>39</v>
      </c>
      <c r="B90" s="12" t="s">
        <v>18</v>
      </c>
      <c r="C90" s="13" t="s">
        <v>15</v>
      </c>
      <c r="D90" s="22"/>
      <c r="E90" s="1"/>
    </row>
    <row r="91" spans="1:5" ht="21" customHeight="1" x14ac:dyDescent="0.2">
      <c r="A91" s="14"/>
      <c r="B91" s="17"/>
      <c r="C91" s="23"/>
      <c r="D91" s="24"/>
      <c r="E91" s="25"/>
    </row>
    <row r="92" spans="1:5" ht="18.75" customHeight="1" x14ac:dyDescent="0.2">
      <c r="A92" s="16"/>
      <c r="B92" s="18"/>
      <c r="C92" s="18"/>
      <c r="D92" s="18"/>
      <c r="E92" s="1"/>
    </row>
    <row r="93" spans="1:5" ht="36" customHeight="1" x14ac:dyDescent="0.2">
      <c r="A93" s="6" t="s">
        <v>40</v>
      </c>
      <c r="E93" s="1"/>
    </row>
    <row r="94" spans="1:5" ht="24" customHeight="1" x14ac:dyDescent="0.2">
      <c r="A94" s="209" t="s">
        <v>41</v>
      </c>
      <c r="B94" s="210"/>
      <c r="C94" s="210"/>
      <c r="D94" s="211"/>
      <c r="E94" s="1"/>
    </row>
    <row r="95" spans="1:5" ht="81" customHeight="1" x14ac:dyDescent="0.2">
      <c r="A95" s="212"/>
      <c r="B95" s="212"/>
      <c r="C95" s="212"/>
      <c r="D95" s="212"/>
      <c r="E95" s="1"/>
    </row>
    <row r="96" spans="1:5" ht="18.75" customHeight="1" x14ac:dyDescent="0.2">
      <c r="A96" s="16"/>
      <c r="E96" s="1"/>
    </row>
    <row r="97" spans="1:5" ht="41.25" customHeight="1" x14ac:dyDescent="0.2">
      <c r="A97" s="11" t="s">
        <v>42</v>
      </c>
      <c r="B97" s="12" t="s">
        <v>14</v>
      </c>
      <c r="C97" s="13" t="s">
        <v>15</v>
      </c>
      <c r="D97" s="22"/>
      <c r="E97" s="1"/>
    </row>
    <row r="98" spans="1:5" ht="20.25" customHeight="1" x14ac:dyDescent="0.2">
      <c r="A98" s="14"/>
      <c r="B98" s="17"/>
      <c r="C98" s="23"/>
      <c r="D98" s="24"/>
      <c r="E98" s="25"/>
    </row>
    <row r="99" spans="1:5" ht="18.75" customHeight="1" x14ac:dyDescent="0.2">
      <c r="A99" s="16"/>
      <c r="B99" s="18"/>
      <c r="C99" s="18"/>
      <c r="D99" s="18"/>
      <c r="E99" s="1"/>
    </row>
    <row r="100" spans="1:5" ht="41.25" customHeight="1" x14ac:dyDescent="0.2">
      <c r="A100" s="11" t="s">
        <v>43</v>
      </c>
      <c r="B100" s="12" t="s">
        <v>18</v>
      </c>
      <c r="C100" s="13" t="s">
        <v>15</v>
      </c>
      <c r="D100" s="13" t="s">
        <v>19</v>
      </c>
      <c r="E100" s="1"/>
    </row>
    <row r="101" spans="1:5" ht="21" customHeight="1" x14ac:dyDescent="0.2">
      <c r="A101" s="26"/>
      <c r="B101" s="27"/>
      <c r="C101" s="27"/>
      <c r="D101" s="27"/>
      <c r="E101" s="1"/>
    </row>
    <row r="102" spans="1:5" ht="18.75" customHeight="1" x14ac:dyDescent="0.2">
      <c r="A102" s="28"/>
      <c r="B102" s="29"/>
      <c r="C102" s="29"/>
      <c r="D102" s="29"/>
      <c r="E102" s="1"/>
    </row>
    <row r="103" spans="1:5" ht="34.5" customHeight="1" x14ac:dyDescent="0.2">
      <c r="A103" s="209" t="s">
        <v>44</v>
      </c>
      <c r="B103" s="210"/>
      <c r="C103" s="210"/>
      <c r="D103" s="211"/>
      <c r="E103" s="1"/>
    </row>
    <row r="104" spans="1:5" ht="87" customHeight="1" x14ac:dyDescent="0.2">
      <c r="A104" s="212">
        <f>PQ!B37</f>
        <v>0</v>
      </c>
      <c r="B104" s="212"/>
      <c r="C104" s="212"/>
      <c r="D104" s="212"/>
      <c r="E104" s="1"/>
    </row>
    <row r="105" spans="1:5" ht="12.75" x14ac:dyDescent="0.2">
      <c r="A105" s="30"/>
      <c r="E105" s="1"/>
    </row>
    <row r="106" spans="1:5" ht="25.5" x14ac:dyDescent="0.2">
      <c r="A106" s="6" t="s">
        <v>45</v>
      </c>
      <c r="B106" s="31"/>
      <c r="C106" s="31"/>
      <c r="D106" s="32"/>
      <c r="E106" s="25"/>
    </row>
    <row r="107" spans="1:5" ht="12.75" x14ac:dyDescent="0.2">
      <c r="A107" s="6"/>
      <c r="B107" s="31"/>
      <c r="C107" s="31"/>
      <c r="D107" s="32"/>
      <c r="E107" s="25"/>
    </row>
    <row r="108" spans="1:5" ht="42.75" customHeight="1" x14ac:dyDescent="0.2">
      <c r="A108" s="33" t="s">
        <v>105</v>
      </c>
      <c r="B108" s="12" t="s">
        <v>46</v>
      </c>
      <c r="C108" s="31"/>
      <c r="D108" s="32"/>
      <c r="E108" s="25"/>
    </row>
    <row r="109" spans="1:5" ht="18" customHeight="1" x14ac:dyDescent="0.2">
      <c r="A109" s="34"/>
      <c r="B109" s="17"/>
      <c r="C109" s="31"/>
      <c r="D109" s="32"/>
      <c r="E109" s="25"/>
    </row>
    <row r="110" spans="1:5" customFormat="1" x14ac:dyDescent="0.25"/>
    <row r="111" spans="1:5" customFormat="1" ht="44.25" customHeight="1" x14ac:dyDescent="0.25">
      <c r="A111" s="33" t="s">
        <v>47</v>
      </c>
      <c r="B111" s="12" t="s">
        <v>106</v>
      </c>
    </row>
    <row r="112" spans="1:5" customFormat="1" ht="18" customHeight="1" x14ac:dyDescent="0.25">
      <c r="A112" s="35"/>
      <c r="B112" s="17"/>
    </row>
    <row r="113" spans="1:6" customFormat="1" x14ac:dyDescent="0.25"/>
    <row r="114" spans="1:6" customFormat="1" ht="42.75" customHeight="1" x14ac:dyDescent="0.25">
      <c r="A114" s="33" t="s">
        <v>107</v>
      </c>
      <c r="B114" s="12" t="s">
        <v>48</v>
      </c>
    </row>
    <row r="115" spans="1:6" customFormat="1" x14ac:dyDescent="0.25">
      <c r="A115" s="36"/>
      <c r="B115" s="17"/>
    </row>
    <row r="116" spans="1:6" customFormat="1" x14ac:dyDescent="0.25"/>
    <row r="117" spans="1:6" customFormat="1" ht="30.75" customHeight="1" x14ac:dyDescent="0.25">
      <c r="A117" s="33" t="s">
        <v>49</v>
      </c>
      <c r="B117" s="12">
        <v>2016</v>
      </c>
      <c r="C117" s="12">
        <f>B117-1</f>
        <v>2015</v>
      </c>
      <c r="D117" s="12">
        <f t="shared" ref="D117:F117" si="0">C117-1</f>
        <v>2014</v>
      </c>
      <c r="E117" s="12">
        <f t="shared" si="0"/>
        <v>2013</v>
      </c>
      <c r="F117" s="12">
        <f t="shared" si="0"/>
        <v>2012</v>
      </c>
    </row>
    <row r="118" spans="1:6" customFormat="1" ht="28.5" customHeight="1" x14ac:dyDescent="0.25">
      <c r="A118" s="37" t="s">
        <v>50</v>
      </c>
      <c r="B118" s="17">
        <f>PQ!C48</f>
        <v>0</v>
      </c>
      <c r="C118" s="17">
        <f>PQ!D48</f>
        <v>0</v>
      </c>
      <c r="D118" s="17">
        <f>PQ!E48</f>
        <v>0</v>
      </c>
      <c r="E118" s="17">
        <f>PQ!F48</f>
        <v>0</v>
      </c>
      <c r="F118" s="17">
        <f>PQ!G48</f>
        <v>0</v>
      </c>
    </row>
    <row r="119" spans="1:6" customFormat="1" ht="28.5" customHeight="1" x14ac:dyDescent="0.25">
      <c r="A119" s="37" t="s">
        <v>51</v>
      </c>
      <c r="B119" s="17">
        <f>PQ!C49</f>
        <v>0</v>
      </c>
      <c r="C119" s="17">
        <f>PQ!D49</f>
        <v>0</v>
      </c>
      <c r="D119" s="17">
        <f>PQ!E49</f>
        <v>0</v>
      </c>
      <c r="E119" s="17">
        <f>PQ!F49</f>
        <v>0</v>
      </c>
      <c r="F119" s="17">
        <f>PQ!G49</f>
        <v>0</v>
      </c>
    </row>
    <row r="120" spans="1:6" customFormat="1" ht="28.5" customHeight="1" x14ac:dyDescent="0.25">
      <c r="A120" s="37" t="s">
        <v>52</v>
      </c>
      <c r="B120" s="17">
        <f>PQ!C50</f>
        <v>0</v>
      </c>
      <c r="C120" s="17">
        <f>PQ!D50</f>
        <v>0</v>
      </c>
      <c r="D120" s="17">
        <f>PQ!E50</f>
        <v>0</v>
      </c>
      <c r="E120" s="17">
        <f>PQ!F50</f>
        <v>0</v>
      </c>
      <c r="F120" s="17">
        <f>PQ!G50</f>
        <v>0</v>
      </c>
    </row>
    <row r="121" spans="1:6" customFormat="1" ht="28.5" customHeight="1" x14ac:dyDescent="0.25">
      <c r="A121" s="37" t="s">
        <v>53</v>
      </c>
      <c r="B121" s="17">
        <f>PQ!C51</f>
        <v>0</v>
      </c>
      <c r="C121" s="17">
        <f>PQ!D51</f>
        <v>0</v>
      </c>
      <c r="D121" s="17">
        <f>PQ!E51</f>
        <v>0</v>
      </c>
      <c r="E121" s="17">
        <f>PQ!F51</f>
        <v>0</v>
      </c>
      <c r="F121" s="17">
        <f>PQ!G51</f>
        <v>0</v>
      </c>
    </row>
    <row r="122" spans="1:6" customFormat="1" ht="28.5" customHeight="1" x14ac:dyDescent="0.25">
      <c r="B122" s="39"/>
      <c r="C122" s="39"/>
      <c r="D122" s="39"/>
      <c r="E122" s="39"/>
      <c r="F122" s="39"/>
    </row>
    <row r="123" spans="1:6" customFormat="1" ht="82.5" customHeight="1" x14ac:dyDescent="0.25">
      <c r="A123" s="33" t="s">
        <v>54</v>
      </c>
      <c r="B123" s="12" t="s">
        <v>14</v>
      </c>
      <c r="C123" s="13" t="s">
        <v>15</v>
      </c>
      <c r="D123" s="39"/>
      <c r="E123" s="39"/>
      <c r="F123" s="39"/>
    </row>
    <row r="124" spans="1:6" customFormat="1" x14ac:dyDescent="0.25">
      <c r="A124" s="38"/>
      <c r="B124" s="17"/>
      <c r="C124" s="17"/>
      <c r="D124" s="39"/>
      <c r="E124" s="39"/>
      <c r="F124" s="39"/>
    </row>
    <row r="125" spans="1:6" customFormat="1" x14ac:dyDescent="0.25">
      <c r="A125" s="39"/>
      <c r="B125" s="39"/>
      <c r="C125" s="39"/>
      <c r="D125" s="39"/>
      <c r="E125" s="39"/>
      <c r="F125" s="39"/>
    </row>
    <row r="126" spans="1:6" customFormat="1" ht="48" customHeight="1" x14ac:dyDescent="0.25">
      <c r="A126" s="33" t="s">
        <v>55</v>
      </c>
      <c r="B126" s="12" t="s">
        <v>14</v>
      </c>
      <c r="C126" s="13" t="s">
        <v>15</v>
      </c>
    </row>
    <row r="127" spans="1:6" customFormat="1" x14ac:dyDescent="0.25">
      <c r="A127" s="35"/>
      <c r="B127" s="17"/>
      <c r="C127" s="17"/>
    </row>
    <row r="128" spans="1:6" customFormat="1" x14ac:dyDescent="0.25"/>
    <row r="129" spans="1:5" customFormat="1" ht="70.5" customHeight="1" x14ac:dyDescent="0.25">
      <c r="A129" s="33" t="s">
        <v>56</v>
      </c>
      <c r="B129" s="12" t="s">
        <v>57</v>
      </c>
    </row>
    <row r="130" spans="1:5" customFormat="1" x14ac:dyDescent="0.25">
      <c r="A130" s="35"/>
      <c r="B130" s="17"/>
    </row>
    <row r="131" spans="1:5" ht="36" customHeight="1" x14ac:dyDescent="0.2">
      <c r="A131" s="6" t="s">
        <v>58</v>
      </c>
      <c r="E131" s="1"/>
    </row>
    <row r="132" spans="1:5" ht="42" customHeight="1" x14ac:dyDescent="0.2">
      <c r="A132" s="11" t="s">
        <v>108</v>
      </c>
      <c r="B132" s="12" t="s">
        <v>59</v>
      </c>
      <c r="E132" s="1"/>
    </row>
    <row r="133" spans="1:5" ht="37.5" customHeight="1" x14ac:dyDescent="0.2">
      <c r="A133" s="19">
        <f>PQ!B55</f>
        <v>0</v>
      </c>
      <c r="B133" s="17"/>
      <c r="E133" s="1"/>
    </row>
    <row r="134" spans="1:5" ht="12.75" x14ac:dyDescent="0.2">
      <c r="A134" s="2"/>
      <c r="E134" s="1"/>
    </row>
    <row r="135" spans="1:5" ht="45.75" customHeight="1" x14ac:dyDescent="0.2">
      <c r="A135" s="11" t="s">
        <v>109</v>
      </c>
      <c r="B135" s="108">
        <f>PQ!B58</f>
        <v>0</v>
      </c>
      <c r="E135" s="1"/>
    </row>
    <row r="136" spans="1:5" ht="12.75" x14ac:dyDescent="0.2">
      <c r="A136" s="40"/>
      <c r="B136" s="40"/>
      <c r="C136" s="40"/>
      <c r="D136" s="40"/>
      <c r="E136" s="1"/>
    </row>
    <row r="137" spans="1:5" ht="43.5" customHeight="1" x14ac:dyDescent="0.2">
      <c r="A137" s="33" t="s">
        <v>60</v>
      </c>
      <c r="B137" s="12" t="s">
        <v>18</v>
      </c>
      <c r="C137" s="13" t="s">
        <v>15</v>
      </c>
      <c r="D137" s="41"/>
      <c r="E137" s="1"/>
    </row>
    <row r="138" spans="1:5" ht="21.75" customHeight="1" x14ac:dyDescent="0.2">
      <c r="A138" s="34"/>
      <c r="B138" s="17"/>
      <c r="C138" s="23"/>
      <c r="D138" s="24"/>
      <c r="E138" s="25"/>
    </row>
    <row r="139" spans="1:5" ht="12.75" x14ac:dyDescent="0.2">
      <c r="A139" s="8"/>
      <c r="B139" s="31"/>
      <c r="C139" s="31"/>
      <c r="D139" s="32"/>
      <c r="E139" s="25"/>
    </row>
    <row r="140" spans="1:5" customFormat="1" ht="45.75" customHeight="1" x14ac:dyDescent="0.25">
      <c r="A140" s="33" t="s">
        <v>61</v>
      </c>
      <c r="B140" s="12" t="s">
        <v>18</v>
      </c>
      <c r="C140" s="13" t="s">
        <v>21</v>
      </c>
    </row>
    <row r="141" spans="1:5" customFormat="1" ht="18.75" customHeight="1" x14ac:dyDescent="0.25">
      <c r="A141" s="35"/>
      <c r="B141" s="17"/>
      <c r="C141" s="17"/>
    </row>
    <row r="142" spans="1:5" ht="12.75" x14ac:dyDescent="0.2">
      <c r="A142" s="8"/>
      <c r="B142" s="31"/>
      <c r="C142" s="31"/>
      <c r="D142" s="32"/>
      <c r="E142" s="25"/>
    </row>
    <row r="143" spans="1:5" ht="12.75" x14ac:dyDescent="0.2">
      <c r="A143" s="42"/>
      <c r="B143" s="43"/>
      <c r="C143" s="43"/>
      <c r="D143" s="32"/>
      <c r="E143" s="1"/>
    </row>
    <row r="144" spans="1:5" ht="12.75" x14ac:dyDescent="0.2">
      <c r="A144" s="44" t="s">
        <v>110</v>
      </c>
      <c r="B144" s="45">
        <f>+B101+C101+D101+B98+C98+B91+C91+B88+C88+B85+C85+B82+C82+D82+B79+C79+D79+B76+C76+B73+C73+D73+B70+C70+D70+B67+C67+B61+C61+D61+B54+C54+D54+B51+C51+D51+B48+C48+D48+B45+C45+D45+B42+C42+D42+B39+C39+D39+B36+C36+D36+SUM(B109,B112,B115,B124,C124,B127,C127,B130,B133,B138,C138,B141,C141)</f>
        <v>0</v>
      </c>
      <c r="E144" s="1"/>
    </row>
    <row r="145" spans="1:5" ht="12.75" x14ac:dyDescent="0.2">
      <c r="E145" s="1"/>
    </row>
    <row r="146" spans="1:5" ht="12.75" x14ac:dyDescent="0.2">
      <c r="A146" s="46" t="s">
        <v>62</v>
      </c>
      <c r="B146" s="47" t="s">
        <v>63</v>
      </c>
      <c r="C146" s="48" t="s">
        <v>64</v>
      </c>
      <c r="D146" s="213" t="s">
        <v>65</v>
      </c>
      <c r="E146" s="213"/>
    </row>
    <row r="147" spans="1:5" ht="12" customHeight="1" x14ac:dyDescent="0.2">
      <c r="A147" s="49" t="s">
        <v>122</v>
      </c>
      <c r="B147" s="50" t="s">
        <v>66</v>
      </c>
      <c r="C147" s="51" t="s">
        <v>111</v>
      </c>
      <c r="D147" s="214" t="s">
        <v>68</v>
      </c>
      <c r="E147" s="214"/>
    </row>
    <row r="148" spans="1:5" ht="12" customHeight="1" x14ac:dyDescent="0.2">
      <c r="A148" s="49" t="s">
        <v>123</v>
      </c>
      <c r="B148" s="50" t="s">
        <v>66</v>
      </c>
      <c r="C148" s="51" t="s">
        <v>69</v>
      </c>
      <c r="D148" s="214" t="s">
        <v>68</v>
      </c>
      <c r="E148" s="214"/>
    </row>
    <row r="149" spans="1:5" ht="12" customHeight="1" x14ac:dyDescent="0.2">
      <c r="A149" s="49" t="s">
        <v>124</v>
      </c>
      <c r="B149" s="50" t="s">
        <v>66</v>
      </c>
      <c r="C149" s="51" t="s">
        <v>112</v>
      </c>
      <c r="D149" s="214" t="s">
        <v>68</v>
      </c>
      <c r="E149" s="214"/>
    </row>
    <row r="150" spans="1:5" ht="12" customHeight="1" x14ac:dyDescent="0.2">
      <c r="A150" s="52" t="s">
        <v>126</v>
      </c>
      <c r="B150" s="53" t="s">
        <v>70</v>
      </c>
      <c r="C150" s="54" t="s">
        <v>113</v>
      </c>
      <c r="D150" s="215" t="s">
        <v>68</v>
      </c>
      <c r="E150" s="215"/>
    </row>
    <row r="151" spans="1:5" ht="12" customHeight="1" x14ac:dyDescent="0.2">
      <c r="A151" s="52" t="s">
        <v>127</v>
      </c>
      <c r="B151" s="53" t="s">
        <v>70</v>
      </c>
      <c r="C151" s="54" t="s">
        <v>71</v>
      </c>
      <c r="D151" s="215" t="s">
        <v>68</v>
      </c>
      <c r="E151" s="215"/>
    </row>
    <row r="152" spans="1:5" ht="12" customHeight="1" x14ac:dyDescent="0.2">
      <c r="A152" s="52" t="s">
        <v>128</v>
      </c>
      <c r="B152" s="53" t="s">
        <v>70</v>
      </c>
      <c r="C152" s="54" t="s">
        <v>114</v>
      </c>
      <c r="D152" s="215" t="s">
        <v>68</v>
      </c>
      <c r="E152" s="215"/>
    </row>
    <row r="153" spans="1:5" ht="12" customHeight="1" x14ac:dyDescent="0.2">
      <c r="A153" s="55" t="s">
        <v>129</v>
      </c>
      <c r="B153" s="56" t="s">
        <v>72</v>
      </c>
      <c r="C153" s="57" t="s">
        <v>115</v>
      </c>
      <c r="D153" s="208" t="s">
        <v>68</v>
      </c>
      <c r="E153" s="208"/>
    </row>
    <row r="154" spans="1:5" ht="12" customHeight="1" x14ac:dyDescent="0.2">
      <c r="A154" s="55" t="s">
        <v>130</v>
      </c>
      <c r="B154" s="56" t="s">
        <v>72</v>
      </c>
      <c r="C154" s="57" t="s">
        <v>73</v>
      </c>
      <c r="D154" s="208" t="s">
        <v>68</v>
      </c>
      <c r="E154" s="208"/>
    </row>
    <row r="155" spans="1:5" ht="12" customHeight="1" x14ac:dyDescent="0.2">
      <c r="A155" s="55" t="s">
        <v>131</v>
      </c>
      <c r="B155" s="56" t="s">
        <v>72</v>
      </c>
      <c r="C155" s="57" t="s">
        <v>116</v>
      </c>
      <c r="D155" s="208" t="s">
        <v>68</v>
      </c>
      <c r="E155" s="208"/>
    </row>
    <row r="156" spans="1:5" ht="12" customHeight="1" x14ac:dyDescent="0.2">
      <c r="A156" s="58" t="s">
        <v>132</v>
      </c>
      <c r="B156" s="59" t="s">
        <v>74</v>
      </c>
      <c r="C156" s="60" t="s">
        <v>117</v>
      </c>
      <c r="D156" s="204" t="s">
        <v>68</v>
      </c>
      <c r="E156" s="204"/>
    </row>
    <row r="157" spans="1:5" ht="12" customHeight="1" x14ac:dyDescent="0.2">
      <c r="A157" s="61" t="s">
        <v>133</v>
      </c>
      <c r="B157" s="62" t="s">
        <v>74</v>
      </c>
      <c r="C157" s="63" t="s">
        <v>75</v>
      </c>
      <c r="D157" s="205" t="s">
        <v>76</v>
      </c>
      <c r="E157" s="205"/>
    </row>
    <row r="158" spans="1:5" ht="12" customHeight="1" x14ac:dyDescent="0.2">
      <c r="A158" s="61" t="s">
        <v>134</v>
      </c>
      <c r="B158" s="62" t="s">
        <v>74</v>
      </c>
      <c r="C158" s="63" t="s">
        <v>118</v>
      </c>
      <c r="D158" s="205" t="s">
        <v>76</v>
      </c>
      <c r="E158" s="205"/>
    </row>
    <row r="159" spans="1:5" ht="12" customHeight="1" x14ac:dyDescent="0.2">
      <c r="A159" s="61" t="s">
        <v>135</v>
      </c>
      <c r="B159" s="62" t="s">
        <v>77</v>
      </c>
      <c r="C159" s="63" t="s">
        <v>119</v>
      </c>
      <c r="D159" s="205" t="s">
        <v>76</v>
      </c>
      <c r="E159" s="205"/>
    </row>
    <row r="160" spans="1:5" ht="12.75" x14ac:dyDescent="0.2">
      <c r="A160" s="64"/>
      <c r="B160" s="65"/>
      <c r="C160" s="66"/>
      <c r="D160" s="65"/>
      <c r="E160" s="67"/>
    </row>
    <row r="161" spans="1:5" ht="18.75" customHeight="1" x14ac:dyDescent="0.2">
      <c r="A161" s="64"/>
      <c r="B161" s="48" t="s">
        <v>79</v>
      </c>
      <c r="C161" s="48" t="s">
        <v>63</v>
      </c>
      <c r="D161" s="48" t="s">
        <v>64</v>
      </c>
      <c r="E161" s="67"/>
    </row>
    <row r="162" spans="1:5" ht="12.75" x14ac:dyDescent="0.2">
      <c r="A162" s="68" t="s">
        <v>120</v>
      </c>
      <c r="B162" s="69">
        <f>B144</f>
        <v>0</v>
      </c>
      <c r="C162" s="112" t="s">
        <v>66</v>
      </c>
      <c r="D162" s="113" t="s">
        <v>67</v>
      </c>
      <c r="E162" s="1"/>
    </row>
    <row r="163" spans="1:5" ht="13.5" customHeight="1" x14ac:dyDescent="0.2">
      <c r="A163" s="68" t="s">
        <v>80</v>
      </c>
      <c r="B163" s="178" t="e">
        <f>'Cashflow 2'!G10</f>
        <v>#DIV/0!</v>
      </c>
      <c r="C163" s="112"/>
      <c r="D163" s="113"/>
      <c r="E163" s="1"/>
    </row>
    <row r="164" spans="1:5" ht="16.5" customHeight="1" x14ac:dyDescent="0.2">
      <c r="A164" s="64"/>
      <c r="B164" s="65"/>
      <c r="C164" s="65"/>
      <c r="D164" s="65"/>
      <c r="E164" s="1"/>
    </row>
    <row r="165" spans="1:5" ht="12.75" x14ac:dyDescent="0.2">
      <c r="A165" s="1" t="s">
        <v>121</v>
      </c>
      <c r="B165" s="65"/>
      <c r="C165" s="65"/>
      <c r="D165" s="65"/>
      <c r="E165" s="1"/>
    </row>
    <row r="166" spans="1:5" ht="12.75" x14ac:dyDescent="0.2">
      <c r="A166" s="1" t="s">
        <v>81</v>
      </c>
      <c r="B166" s="65"/>
      <c r="C166" s="65"/>
      <c r="D166" s="65"/>
      <c r="E166" s="1"/>
    </row>
    <row r="167" spans="1:5" ht="13.5" thickBot="1" x14ac:dyDescent="0.25">
      <c r="B167" s="65"/>
      <c r="C167" s="65"/>
      <c r="D167" s="65"/>
      <c r="E167" s="1"/>
    </row>
    <row r="168" spans="1:5" ht="15.75" customHeight="1" x14ac:dyDescent="0.2">
      <c r="A168" s="70" t="s">
        <v>82</v>
      </c>
      <c r="B168" s="71"/>
      <c r="C168" s="57"/>
      <c r="D168" s="57"/>
      <c r="E168" s="1"/>
    </row>
    <row r="170" spans="1:5" ht="23.25" customHeight="1" x14ac:dyDescent="0.2">
      <c r="A170" s="6" t="s">
        <v>83</v>
      </c>
      <c r="E170" s="1"/>
    </row>
    <row r="171" spans="1:5" ht="88.5" customHeight="1" x14ac:dyDescent="0.2">
      <c r="A171" s="206"/>
      <c r="B171" s="207"/>
      <c r="C171" s="207"/>
      <c r="D171" s="207"/>
      <c r="E171" s="1"/>
    </row>
  </sheetData>
  <sheetProtection password="CA5F" sheet="1" objects="1" scenarios="1"/>
  <mergeCells count="41">
    <mergeCell ref="A23:D23"/>
    <mergeCell ref="B7:D7"/>
    <mergeCell ref="B8:D8"/>
    <mergeCell ref="B9:D9"/>
    <mergeCell ref="B10:D10"/>
    <mergeCell ref="A13:D13"/>
    <mergeCell ref="A14:D14"/>
    <mergeCell ref="A16:D16"/>
    <mergeCell ref="A17:D17"/>
    <mergeCell ref="A19:D19"/>
    <mergeCell ref="A20:D20"/>
    <mergeCell ref="A22:D22"/>
    <mergeCell ref="A95:D95"/>
    <mergeCell ref="A25:D25"/>
    <mergeCell ref="A26:D26"/>
    <mergeCell ref="A28:D28"/>
    <mergeCell ref="A29:D29"/>
    <mergeCell ref="A31:D31"/>
    <mergeCell ref="A32:D32"/>
    <mergeCell ref="A57:D57"/>
    <mergeCell ref="A58:D58"/>
    <mergeCell ref="A63:D63"/>
    <mergeCell ref="A64:D64"/>
    <mergeCell ref="A94:D94"/>
    <mergeCell ref="D155:E155"/>
    <mergeCell ref="A103:D103"/>
    <mergeCell ref="A104:D104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6:E156"/>
    <mergeCell ref="D157:E157"/>
    <mergeCell ref="D158:E158"/>
    <mergeCell ref="D159:E159"/>
    <mergeCell ref="A171:D171"/>
  </mergeCells>
  <pageMargins left="0.7" right="0.7" top="0.75" bottom="0.75" header="0.3" footer="0.3"/>
  <ignoredErrors>
    <ignoredError sqref="B10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I40"/>
  <sheetViews>
    <sheetView workbookViewId="0">
      <selection activeCell="K33" sqref="K33"/>
    </sheetView>
  </sheetViews>
  <sheetFormatPr defaultColWidth="9.140625" defaultRowHeight="15" x14ac:dyDescent="0.25"/>
  <cols>
    <col min="1" max="1" width="9.140625" style="92"/>
    <col min="2" max="2" width="9.28515625" style="92" customWidth="1"/>
    <col min="3" max="3" width="12.5703125" style="92" customWidth="1"/>
    <col min="4" max="7" width="13.28515625" style="92" customWidth="1"/>
    <col min="8" max="8" width="12.140625" style="92" customWidth="1"/>
    <col min="9" max="9" width="10.140625" style="92" customWidth="1"/>
    <col min="10" max="16384" width="9.140625" style="92"/>
  </cols>
  <sheetData>
    <row r="3" spans="2:9" x14ac:dyDescent="0.25">
      <c r="H3" s="93" t="s">
        <v>86</v>
      </c>
    </row>
    <row r="4" spans="2:9" x14ac:dyDescent="0.25">
      <c r="H4" s="91">
        <f ca="1">PQ!C9</f>
        <v>43131</v>
      </c>
    </row>
    <row r="5" spans="2:9" x14ac:dyDescent="0.25">
      <c r="H5" s="91"/>
    </row>
    <row r="6" spans="2:9" x14ac:dyDescent="0.25">
      <c r="C6" s="90"/>
      <c r="D6" s="90"/>
      <c r="E6" s="90"/>
      <c r="F6" s="90"/>
      <c r="G6" s="90"/>
      <c r="H6" s="90"/>
      <c r="I6" s="90"/>
    </row>
    <row r="7" spans="2:9" ht="14.45" x14ac:dyDescent="0.3">
      <c r="B7" s="94" t="s">
        <v>87</v>
      </c>
      <c r="C7" s="90"/>
      <c r="D7" s="90"/>
      <c r="E7" s="90"/>
      <c r="F7" s="90"/>
      <c r="G7" s="90"/>
      <c r="H7" s="90"/>
      <c r="I7" s="90"/>
    </row>
    <row r="8" spans="2:9" ht="14.45" x14ac:dyDescent="0.3">
      <c r="B8" s="90"/>
      <c r="C8" s="90"/>
      <c r="D8" s="90"/>
      <c r="E8" s="90"/>
      <c r="F8" s="90"/>
      <c r="G8" s="90"/>
      <c r="H8" s="90"/>
      <c r="I8" s="90"/>
    </row>
    <row r="9" spans="2:9" ht="14.45" x14ac:dyDescent="0.3">
      <c r="B9" s="90" t="s">
        <v>88</v>
      </c>
      <c r="C9" s="229">
        <f>PQ!C6</f>
        <v>0</v>
      </c>
      <c r="D9" s="229"/>
      <c r="E9" s="229"/>
      <c r="F9" s="229"/>
      <c r="G9" s="90"/>
      <c r="H9" s="90"/>
      <c r="I9" s="90"/>
    </row>
    <row r="10" spans="2:9" ht="14.45" x14ac:dyDescent="0.3">
      <c r="B10" s="90"/>
      <c r="C10" s="90"/>
      <c r="D10" s="90"/>
      <c r="E10" s="90"/>
      <c r="F10" s="90"/>
      <c r="G10" s="90"/>
      <c r="H10" s="90"/>
      <c r="I10" s="90"/>
    </row>
    <row r="11" spans="2:9" ht="14.45" x14ac:dyDescent="0.3">
      <c r="B11" s="90"/>
      <c r="C11" s="90"/>
      <c r="D11" s="90"/>
      <c r="E11" s="90"/>
      <c r="F11" s="90"/>
      <c r="G11" s="90"/>
      <c r="H11" s="90"/>
      <c r="I11" s="90"/>
    </row>
    <row r="12" spans="2:9" ht="14.45" x14ac:dyDescent="0.3">
      <c r="B12" s="95" t="s">
        <v>89</v>
      </c>
      <c r="C12" s="96"/>
      <c r="D12" s="97">
        <f ca="1">YEAR(TODAY())-1</f>
        <v>2017</v>
      </c>
      <c r="E12" s="97">
        <f ca="1">D12-1</f>
        <v>2016</v>
      </c>
      <c r="F12" s="97">
        <f ca="1">E12-1</f>
        <v>2015</v>
      </c>
      <c r="G12" s="97">
        <f ca="1">F12-1</f>
        <v>2014</v>
      </c>
      <c r="H12" s="90"/>
      <c r="I12" s="90"/>
    </row>
    <row r="13" spans="2:9" ht="14.45" x14ac:dyDescent="0.3">
      <c r="B13" s="227" t="s">
        <v>90</v>
      </c>
      <c r="C13" s="228"/>
      <c r="D13" s="88"/>
      <c r="E13" s="88"/>
      <c r="F13" s="88"/>
      <c r="G13" s="98" t="s">
        <v>0</v>
      </c>
      <c r="H13" s="90"/>
      <c r="I13" s="90"/>
    </row>
    <row r="14" spans="2:9" ht="14.45" x14ac:dyDescent="0.3">
      <c r="B14" s="99" t="s">
        <v>91</v>
      </c>
      <c r="C14" s="100"/>
      <c r="D14" s="88"/>
      <c r="E14" s="88"/>
      <c r="F14" s="88"/>
      <c r="G14" s="98" t="s">
        <v>0</v>
      </c>
      <c r="H14" s="90"/>
      <c r="I14" s="90"/>
    </row>
    <row r="15" spans="2:9" ht="14.45" x14ac:dyDescent="0.3">
      <c r="B15" s="227" t="s">
        <v>92</v>
      </c>
      <c r="C15" s="228"/>
      <c r="D15" s="88"/>
      <c r="E15" s="88"/>
      <c r="F15" s="88"/>
      <c r="G15" s="98" t="s">
        <v>0</v>
      </c>
      <c r="H15" s="90"/>
      <c r="I15" s="90"/>
    </row>
    <row r="16" spans="2:9" ht="14.45" x14ac:dyDescent="0.3">
      <c r="B16" s="227" t="s">
        <v>93</v>
      </c>
      <c r="C16" s="228"/>
      <c r="D16" s="88"/>
      <c r="E16" s="88"/>
      <c r="F16" s="88"/>
      <c r="G16" s="98" t="s">
        <v>0</v>
      </c>
      <c r="H16" s="90"/>
      <c r="I16" s="90"/>
    </row>
    <row r="17" spans="2:9" ht="14.45" x14ac:dyDescent="0.3">
      <c r="B17" s="227" t="s">
        <v>94</v>
      </c>
      <c r="C17" s="228"/>
      <c r="D17" s="88"/>
      <c r="E17" s="88"/>
      <c r="F17" s="88"/>
      <c r="G17" s="98" t="s">
        <v>0</v>
      </c>
      <c r="H17" s="90"/>
      <c r="I17" s="90"/>
    </row>
    <row r="18" spans="2:9" ht="14.45" x14ac:dyDescent="0.3">
      <c r="B18" s="227" t="s">
        <v>245</v>
      </c>
      <c r="C18" s="228"/>
      <c r="D18" s="88"/>
      <c r="E18" s="88"/>
      <c r="F18" s="88"/>
      <c r="G18" s="98" t="s">
        <v>0</v>
      </c>
      <c r="H18" s="90"/>
      <c r="I18" s="90"/>
    </row>
    <row r="19" spans="2:9" ht="14.45" x14ac:dyDescent="0.3">
      <c r="B19" s="227" t="s">
        <v>95</v>
      </c>
      <c r="C19" s="228"/>
      <c r="D19" s="88"/>
      <c r="E19" s="88"/>
      <c r="F19" s="88"/>
      <c r="G19" s="98" t="s">
        <v>0</v>
      </c>
      <c r="H19" s="90"/>
      <c r="I19" s="90"/>
    </row>
    <row r="20" spans="2:9" ht="14.45" x14ac:dyDescent="0.3">
      <c r="B20" s="227" t="s">
        <v>246</v>
      </c>
      <c r="C20" s="228"/>
      <c r="D20" s="88"/>
      <c r="E20" s="88"/>
      <c r="F20" s="88"/>
      <c r="G20" s="98" t="s">
        <v>0</v>
      </c>
      <c r="H20" s="90"/>
      <c r="I20" s="90"/>
    </row>
    <row r="21" spans="2:9" ht="14.45" x14ac:dyDescent="0.3">
      <c r="B21" s="227" t="s">
        <v>96</v>
      </c>
      <c r="C21" s="228"/>
      <c r="D21" s="88"/>
      <c r="E21" s="88"/>
      <c r="F21" s="88"/>
      <c r="G21" s="89"/>
      <c r="H21" s="90"/>
      <c r="I21" s="90"/>
    </row>
    <row r="22" spans="2:9" ht="14.45" x14ac:dyDescent="0.3">
      <c r="B22" s="90"/>
      <c r="C22" s="90"/>
      <c r="D22" s="90"/>
      <c r="E22" s="90"/>
      <c r="F22" s="90"/>
      <c r="G22" s="90"/>
      <c r="H22" s="90"/>
      <c r="I22" s="90"/>
    </row>
    <row r="23" spans="2:9" ht="14.45" x14ac:dyDescent="0.3">
      <c r="B23" s="90" t="s">
        <v>97</v>
      </c>
      <c r="C23" s="90"/>
      <c r="D23" s="90"/>
      <c r="E23" s="90"/>
      <c r="F23" s="90"/>
      <c r="G23" s="90"/>
      <c r="H23" s="90"/>
      <c r="I23" s="90"/>
    </row>
    <row r="24" spans="2:9" ht="14.45" x14ac:dyDescent="0.3">
      <c r="B24" s="90" t="s">
        <v>247</v>
      </c>
      <c r="C24" s="90"/>
      <c r="E24" s="90"/>
      <c r="F24" s="90"/>
      <c r="G24" s="90"/>
      <c r="H24" s="90"/>
      <c r="I24" s="90"/>
    </row>
    <row r="25" spans="2:9" ht="14.45" x14ac:dyDescent="0.3">
      <c r="B25" s="90"/>
      <c r="C25" s="90"/>
      <c r="D25" s="90"/>
      <c r="E25" s="90"/>
      <c r="F25" s="90"/>
      <c r="G25" s="90"/>
      <c r="H25" s="90"/>
      <c r="I25" s="90"/>
    </row>
    <row r="26" spans="2:9" ht="14.45" x14ac:dyDescent="0.3">
      <c r="B26" s="90" t="s">
        <v>98</v>
      </c>
      <c r="C26" s="90"/>
      <c r="D26" s="90"/>
      <c r="E26" s="90"/>
      <c r="F26" s="90"/>
      <c r="G26" s="90"/>
      <c r="H26" s="90"/>
    </row>
    <row r="27" spans="2:9" ht="14.45" x14ac:dyDescent="0.3">
      <c r="B27" s="90" t="s">
        <v>99</v>
      </c>
      <c r="C27" s="90"/>
      <c r="D27" s="90"/>
      <c r="E27" s="90"/>
      <c r="F27" s="90"/>
      <c r="G27" s="90"/>
      <c r="H27" s="90"/>
    </row>
    <row r="28" spans="2:9" ht="14.45" x14ac:dyDescent="0.3">
      <c r="B28" s="101" t="s">
        <v>252</v>
      </c>
      <c r="C28" s="102"/>
      <c r="D28" s="102"/>
      <c r="E28" s="90"/>
      <c r="F28" s="90"/>
      <c r="G28" s="90"/>
      <c r="H28" s="90"/>
      <c r="I28" s="90"/>
    </row>
    <row r="29" spans="2:9" ht="14.45" x14ac:dyDescent="0.3">
      <c r="B29" s="102"/>
      <c r="C29" s="102"/>
      <c r="D29" s="102"/>
      <c r="E29" s="90"/>
      <c r="F29" s="90"/>
      <c r="G29" s="90"/>
      <c r="H29" s="90"/>
      <c r="I29" s="90"/>
    </row>
    <row r="30" spans="2:9" ht="14.45" x14ac:dyDescent="0.3">
      <c r="B30" s="102" t="s">
        <v>100</v>
      </c>
      <c r="C30" s="102"/>
      <c r="D30" s="102"/>
      <c r="E30" s="90"/>
      <c r="F30" s="90"/>
      <c r="G30" s="90"/>
      <c r="H30" s="90"/>
      <c r="I30" s="90"/>
    </row>
    <row r="31" spans="2:9" ht="14.45" x14ac:dyDescent="0.3">
      <c r="B31" s="102" t="s">
        <v>101</v>
      </c>
      <c r="C31" s="102"/>
      <c r="D31" s="102"/>
      <c r="E31" s="90"/>
      <c r="F31" s="90"/>
      <c r="G31" s="90"/>
      <c r="H31" s="90"/>
      <c r="I31" s="90"/>
    </row>
    <row r="32" spans="2:9" ht="14.45" x14ac:dyDescent="0.3">
      <c r="B32" s="102"/>
      <c r="C32" s="102"/>
      <c r="D32" s="102"/>
      <c r="E32" s="90"/>
      <c r="F32" s="90"/>
      <c r="G32" s="90"/>
      <c r="H32" s="90"/>
      <c r="I32" s="90"/>
    </row>
    <row r="33" spans="2:9" ht="14.45" x14ac:dyDescent="0.3">
      <c r="B33" s="103"/>
      <c r="C33" s="102"/>
      <c r="D33" s="102"/>
      <c r="E33" s="90"/>
      <c r="F33" s="90"/>
      <c r="G33" s="90"/>
      <c r="H33" s="90"/>
      <c r="I33" s="90"/>
    </row>
    <row r="34" spans="2:9" ht="14.45" x14ac:dyDescent="0.3">
      <c r="B34" s="102"/>
      <c r="C34" s="102"/>
      <c r="D34" s="102"/>
      <c r="E34" s="90"/>
      <c r="F34" s="90"/>
      <c r="G34" s="90"/>
      <c r="H34" s="90"/>
      <c r="I34" s="90"/>
    </row>
    <row r="35" spans="2:9" ht="14.45" x14ac:dyDescent="0.3">
      <c r="B35" s="103"/>
      <c r="C35" s="102"/>
      <c r="D35" s="102"/>
      <c r="E35" s="90"/>
      <c r="F35" s="90"/>
      <c r="G35" s="90"/>
      <c r="H35" s="90"/>
      <c r="I35" s="90"/>
    </row>
    <row r="36" spans="2:9" ht="14.45" x14ac:dyDescent="0.3">
      <c r="B36" s="102"/>
      <c r="C36" s="102"/>
      <c r="D36" s="102"/>
      <c r="E36" s="90"/>
      <c r="F36" s="90"/>
      <c r="G36" s="90"/>
      <c r="H36" s="90"/>
      <c r="I36" s="90"/>
    </row>
    <row r="37" spans="2:9" ht="14.45" x14ac:dyDescent="0.3">
      <c r="B37" s="104"/>
      <c r="C37" s="102"/>
      <c r="D37" s="102"/>
      <c r="E37" s="90"/>
      <c r="F37" s="90"/>
      <c r="G37" s="90"/>
      <c r="H37" s="90"/>
      <c r="I37" s="90"/>
    </row>
    <row r="38" spans="2:9" x14ac:dyDescent="0.25">
      <c r="B38" s="90"/>
    </row>
    <row r="39" spans="2:9" x14ac:dyDescent="0.25">
      <c r="B39" s="105"/>
    </row>
    <row r="40" spans="2:9" x14ac:dyDescent="0.25">
      <c r="C40" s="92" t="s">
        <v>102</v>
      </c>
    </row>
  </sheetData>
  <sheetProtection password="CA5F" sheet="1" objects="1" scenarios="1"/>
  <mergeCells count="9">
    <mergeCell ref="B20:C20"/>
    <mergeCell ref="B21:C21"/>
    <mergeCell ref="C9:F9"/>
    <mergeCell ref="B13:C13"/>
    <mergeCell ref="B15:C15"/>
    <mergeCell ref="B16:C16"/>
    <mergeCell ref="B17:C17"/>
    <mergeCell ref="B18:C18"/>
    <mergeCell ref="B19:C1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H40"/>
  <sheetViews>
    <sheetView workbookViewId="0">
      <selection activeCell="E24" sqref="E24"/>
    </sheetView>
  </sheetViews>
  <sheetFormatPr defaultColWidth="9.140625" defaultRowHeight="15" x14ac:dyDescent="0.25"/>
  <cols>
    <col min="1" max="1" width="9.140625" style="116"/>
    <col min="2" max="2" width="5" style="114" customWidth="1"/>
    <col min="3" max="3" width="21.7109375" style="116" bestFit="1" customWidth="1"/>
    <col min="4" max="4" width="9.28515625" style="116" bestFit="1" customWidth="1"/>
    <col min="5" max="5" width="11.7109375" style="116" customWidth="1"/>
    <col min="6" max="6" width="9.140625" style="116"/>
    <col min="7" max="7" width="10.140625" style="116" bestFit="1" customWidth="1"/>
    <col min="8" max="8" width="12.140625" style="116" customWidth="1"/>
    <col min="9" max="16384" width="9.140625" style="116"/>
  </cols>
  <sheetData>
    <row r="2" spans="2:7" x14ac:dyDescent="0.25">
      <c r="G2" s="117"/>
    </row>
    <row r="3" spans="2:7" x14ac:dyDescent="0.25">
      <c r="C3" s="115">
        <f>'Cashflow info'!C9:F9</f>
        <v>0</v>
      </c>
      <c r="F3" s="118">
        <f ca="1">'Cashflow info'!H4</f>
        <v>43131</v>
      </c>
    </row>
    <row r="5" spans="2:7" x14ac:dyDescent="0.25">
      <c r="C5" s="115" t="s">
        <v>136</v>
      </c>
    </row>
    <row r="6" spans="2:7" x14ac:dyDescent="0.25">
      <c r="B6" s="119" t="s">
        <v>137</v>
      </c>
      <c r="C6" s="120" t="s">
        <v>138</v>
      </c>
      <c r="D6" s="121">
        <f ca="1">'Cashflow info'!D12</f>
        <v>2017</v>
      </c>
      <c r="E6" s="121">
        <f ca="1">'Cashflow info'!E12</f>
        <v>2016</v>
      </c>
      <c r="F6" s="121">
        <f ca="1">'Cashflow info'!F12</f>
        <v>2015</v>
      </c>
    </row>
    <row r="7" spans="2:7" ht="14.45" x14ac:dyDescent="0.3">
      <c r="C7" s="122" t="s">
        <v>139</v>
      </c>
      <c r="D7" s="123">
        <f>'Cashflow info'!D16</f>
        <v>0</v>
      </c>
      <c r="E7" s="123">
        <f>'Cashflow info'!E16</f>
        <v>0</v>
      </c>
      <c r="F7" s="123">
        <f>'[1]Filled informations'!F16</f>
        <v>45</v>
      </c>
    </row>
    <row r="8" spans="2:7" ht="14.45" x14ac:dyDescent="0.3">
      <c r="C8" s="122" t="s">
        <v>140</v>
      </c>
      <c r="D8" s="123">
        <f>'Cashflow info'!D15+'Cashflow info'!D14</f>
        <v>0</v>
      </c>
      <c r="E8" s="123">
        <f>'Cashflow info'!E15+'Cashflow info'!E14</f>
        <v>0</v>
      </c>
      <c r="F8" s="123">
        <f>'Cashflow info'!F15+'Cashflow info'!F14</f>
        <v>0</v>
      </c>
    </row>
    <row r="9" spans="2:7" ht="14.45" x14ac:dyDescent="0.3">
      <c r="C9" s="122" t="s">
        <v>141</v>
      </c>
      <c r="D9" s="124" t="e">
        <f>D7/D8</f>
        <v>#DIV/0!</v>
      </c>
      <c r="E9" s="124" t="e">
        <f>E7/E8</f>
        <v>#DIV/0!</v>
      </c>
      <c r="F9" s="124" t="e">
        <f>F7/F8</f>
        <v>#DIV/0!</v>
      </c>
    </row>
    <row r="12" spans="2:7" ht="14.45" x14ac:dyDescent="0.3">
      <c r="B12" s="119" t="s">
        <v>142</v>
      </c>
      <c r="C12" s="120" t="s">
        <v>143</v>
      </c>
      <c r="D12" s="121">
        <f ca="1">'Cashflow info'!D12</f>
        <v>2017</v>
      </c>
      <c r="E12" s="121">
        <f ca="1">'Cashflow info'!E12</f>
        <v>2016</v>
      </c>
      <c r="F12" s="121">
        <f ca="1">'Cashflow info'!F12</f>
        <v>2015</v>
      </c>
    </row>
    <row r="13" spans="2:7" ht="14.45" x14ac:dyDescent="0.3">
      <c r="C13" s="125" t="s">
        <v>144</v>
      </c>
      <c r="D13" s="123">
        <f>'Cashflow info'!D16</f>
        <v>0</v>
      </c>
      <c r="E13" s="123">
        <f>'Cashflow info'!E16</f>
        <v>0</v>
      </c>
      <c r="F13" s="123">
        <f>'Cashflow info'!F16</f>
        <v>0</v>
      </c>
    </row>
    <row r="14" spans="2:7" ht="14.45" x14ac:dyDescent="0.3">
      <c r="C14" s="122" t="s">
        <v>145</v>
      </c>
      <c r="D14" s="123">
        <f>'Cashflow info'!D21</f>
        <v>0</v>
      </c>
      <c r="E14" s="123">
        <f>'Cashflow info'!E21</f>
        <v>0</v>
      </c>
      <c r="F14" s="123">
        <f>'Cashflow info'!F21</f>
        <v>0</v>
      </c>
    </row>
    <row r="15" spans="2:7" ht="14.45" x14ac:dyDescent="0.3">
      <c r="C15" s="122" t="s">
        <v>143</v>
      </c>
      <c r="D15" s="177" t="e">
        <f>(D13/D14)</f>
        <v>#DIV/0!</v>
      </c>
      <c r="E15" s="177" t="e">
        <f>(E13/E14)</f>
        <v>#DIV/0!</v>
      </c>
      <c r="F15" s="177" t="e">
        <f>(F13/F14)</f>
        <v>#DIV/0!</v>
      </c>
    </row>
    <row r="16" spans="2:7" ht="14.45" x14ac:dyDescent="0.3">
      <c r="C16" s="126"/>
      <c r="D16" s="127"/>
      <c r="E16" s="127"/>
    </row>
    <row r="18" spans="2:6" ht="14.45" x14ac:dyDescent="0.3">
      <c r="C18" s="115" t="s">
        <v>146</v>
      </c>
    </row>
    <row r="19" spans="2:6" ht="14.45" x14ac:dyDescent="0.3">
      <c r="B19" s="114" t="s">
        <v>147</v>
      </c>
      <c r="C19" s="120" t="s">
        <v>148</v>
      </c>
      <c r="D19" s="121">
        <f ca="1">'Cashflow info'!D12</f>
        <v>2017</v>
      </c>
      <c r="E19" s="121">
        <f ca="1">'Cashflow info'!E12</f>
        <v>2016</v>
      </c>
      <c r="F19" s="121">
        <f ca="1">'Cashflow info'!F12</f>
        <v>2015</v>
      </c>
    </row>
    <row r="20" spans="2:6" ht="14.45" x14ac:dyDescent="0.3">
      <c r="C20" s="122" t="s">
        <v>149</v>
      </c>
      <c r="D20" s="123">
        <f>'Cashflow info'!D15</f>
        <v>0</v>
      </c>
      <c r="E20" s="123">
        <f>'Cashflow info'!E15</f>
        <v>0</v>
      </c>
      <c r="F20" s="123">
        <f>'Cashflow info'!F15</f>
        <v>0</v>
      </c>
    </row>
    <row r="21" spans="2:6" ht="14.45" x14ac:dyDescent="0.3">
      <c r="C21" s="122" t="s">
        <v>150</v>
      </c>
      <c r="D21" s="123">
        <f>'Cashflow info'!D17</f>
        <v>0</v>
      </c>
      <c r="E21" s="123">
        <f>'Cashflow info'!E17</f>
        <v>0</v>
      </c>
      <c r="F21" s="123">
        <f>'Cashflow info'!F17</f>
        <v>0</v>
      </c>
    </row>
    <row r="22" spans="2:6" ht="14.45" x14ac:dyDescent="0.3">
      <c r="C22" s="122" t="s">
        <v>151</v>
      </c>
      <c r="D22" s="124" t="e">
        <f>D20/D21</f>
        <v>#DIV/0!</v>
      </c>
      <c r="E22" s="124" t="e">
        <f>E20/E21</f>
        <v>#DIV/0!</v>
      </c>
      <c r="F22" s="124" t="e">
        <f>F20/F21</f>
        <v>#DIV/0!</v>
      </c>
    </row>
    <row r="23" spans="2:6" ht="14.45" x14ac:dyDescent="0.3">
      <c r="C23" s="126"/>
      <c r="D23" s="128"/>
      <c r="E23" s="128"/>
    </row>
    <row r="25" spans="2:6" ht="14.45" x14ac:dyDescent="0.3">
      <c r="C25" s="115" t="s">
        <v>152</v>
      </c>
    </row>
    <row r="26" spans="2:6" ht="14.45" x14ac:dyDescent="0.3">
      <c r="B26" s="114" t="s">
        <v>153</v>
      </c>
      <c r="C26" s="120" t="s">
        <v>154</v>
      </c>
      <c r="D26" s="121">
        <f ca="1">D19</f>
        <v>2017</v>
      </c>
      <c r="E26" s="121">
        <f ca="1">E19</f>
        <v>2016</v>
      </c>
      <c r="F26" s="121">
        <f ca="1">F19</f>
        <v>2015</v>
      </c>
    </row>
    <row r="27" spans="2:6" ht="14.45" x14ac:dyDescent="0.3">
      <c r="C27" s="122" t="s">
        <v>155</v>
      </c>
      <c r="D27" s="123">
        <f>'Cashflow info'!D18</f>
        <v>0</v>
      </c>
      <c r="E27" s="123">
        <f>'Cashflow info'!E18</f>
        <v>0</v>
      </c>
      <c r="F27" s="123">
        <f>'Cashflow info'!F18</f>
        <v>0</v>
      </c>
    </row>
    <row r="28" spans="2:6" ht="14.45" x14ac:dyDescent="0.3">
      <c r="C28" s="122" t="s">
        <v>156</v>
      </c>
      <c r="D28" s="123">
        <f>'Cashflow info'!D19</f>
        <v>0</v>
      </c>
      <c r="E28" s="123">
        <f>'Cashflow info'!E19</f>
        <v>0</v>
      </c>
      <c r="F28" s="123">
        <f>'Cashflow info'!F19</f>
        <v>0</v>
      </c>
    </row>
    <row r="29" spans="2:6" x14ac:dyDescent="0.25">
      <c r="C29" s="122" t="s">
        <v>157</v>
      </c>
      <c r="D29" s="129">
        <f>SUM(D27:D28)</f>
        <v>0</v>
      </c>
      <c r="E29" s="129">
        <f>SUM(E27:E28)</f>
        <v>0</v>
      </c>
      <c r="F29" s="129">
        <f>SUM(F27:F28)</f>
        <v>0</v>
      </c>
    </row>
    <row r="30" spans="2:6" ht="14.45" x14ac:dyDescent="0.3">
      <c r="C30" s="130" t="s">
        <v>158</v>
      </c>
      <c r="D30" s="123">
        <f>'Cashflow info'!D20</f>
        <v>0</v>
      </c>
      <c r="E30" s="123">
        <f>'Cashflow info'!E20</f>
        <v>0</v>
      </c>
      <c r="F30" s="123">
        <f>'Cashflow info'!F20</f>
        <v>0</v>
      </c>
    </row>
    <row r="31" spans="2:6" ht="14.45" x14ac:dyDescent="0.3">
      <c r="C31" s="130" t="s">
        <v>154</v>
      </c>
      <c r="D31" s="129" t="e">
        <f>D29/D30</f>
        <v>#DIV/0!</v>
      </c>
      <c r="E31" s="129" t="e">
        <f>E29/E30</f>
        <v>#DIV/0!</v>
      </c>
      <c r="F31" s="129" t="e">
        <f>F29/F30</f>
        <v>#DIV/0!</v>
      </c>
    </row>
    <row r="32" spans="2:6" ht="14.45" x14ac:dyDescent="0.3">
      <c r="C32" s="126"/>
      <c r="D32" s="131"/>
      <c r="E32" s="131"/>
    </row>
    <row r="34" spans="2:8" ht="14.45" x14ac:dyDescent="0.3">
      <c r="C34" s="115" t="s">
        <v>159</v>
      </c>
    </row>
    <row r="35" spans="2:8" ht="14.45" x14ac:dyDescent="0.3">
      <c r="B35" s="114" t="s">
        <v>160</v>
      </c>
      <c r="C35" s="120" t="s">
        <v>161</v>
      </c>
      <c r="D35" s="121">
        <f ca="1">D26</f>
        <v>2017</v>
      </c>
      <c r="E35" s="121">
        <f ca="1">E26</f>
        <v>2016</v>
      </c>
      <c r="F35" s="121">
        <f ca="1">F26</f>
        <v>2015</v>
      </c>
      <c r="G35" s="121">
        <f>'[1]Filled informations'!G12</f>
        <v>2013</v>
      </c>
    </row>
    <row r="36" spans="2:8" ht="14.45" x14ac:dyDescent="0.3">
      <c r="C36" s="122" t="s">
        <v>145</v>
      </c>
      <c r="D36" s="123">
        <f>'Cashflow info'!D21</f>
        <v>0</v>
      </c>
      <c r="E36" s="123">
        <f>'Cashflow info'!E21</f>
        <v>0</v>
      </c>
      <c r="F36" s="123">
        <f>'Cashflow info'!F21</f>
        <v>0</v>
      </c>
      <c r="G36" s="123">
        <f>'Cashflow info'!G21</f>
        <v>0</v>
      </c>
    </row>
    <row r="37" spans="2:8" ht="14.45" x14ac:dyDescent="0.3">
      <c r="C37" s="122" t="s">
        <v>162</v>
      </c>
      <c r="D37" s="123">
        <f>D36-E36</f>
        <v>0</v>
      </c>
      <c r="E37" s="123">
        <f>E36-F36</f>
        <v>0</v>
      </c>
      <c r="F37" s="123">
        <f>F36-G36</f>
        <v>0</v>
      </c>
      <c r="G37" s="132"/>
    </row>
    <row r="38" spans="2:8" x14ac:dyDescent="0.25">
      <c r="C38" s="122" t="s">
        <v>161</v>
      </c>
      <c r="D38" s="124" t="e">
        <f>D37/E36</f>
        <v>#DIV/0!</v>
      </c>
      <c r="E38" s="124" t="e">
        <f>E37/F36</f>
        <v>#DIV/0!</v>
      </c>
      <c r="F38" s="124" t="e">
        <f>F37/G36</f>
        <v>#DIV/0!</v>
      </c>
    </row>
    <row r="40" spans="2:8" x14ac:dyDescent="0.25">
      <c r="H40" s="133"/>
    </row>
  </sheetData>
  <sheetProtection password="CA5F"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73"/>
  <sheetViews>
    <sheetView workbookViewId="0">
      <selection activeCell="H24" sqref="H24"/>
    </sheetView>
  </sheetViews>
  <sheetFormatPr defaultColWidth="9.140625" defaultRowHeight="11.25" x14ac:dyDescent="0.2"/>
  <cols>
    <col min="1" max="1" width="17" style="134" customWidth="1"/>
    <col min="2" max="2" width="18.42578125" style="134" customWidth="1"/>
    <col min="3" max="3" width="10.5703125" style="134" customWidth="1"/>
    <col min="4" max="4" width="12.5703125" style="134" customWidth="1"/>
    <col min="5" max="5" width="10" style="134" customWidth="1"/>
    <col min="6" max="6" width="9.5703125" style="134" customWidth="1"/>
    <col min="7" max="7" width="12.28515625" style="134" customWidth="1"/>
    <col min="8" max="8" width="12.140625" style="134" customWidth="1"/>
    <col min="9" max="9" width="10.140625" style="134" bestFit="1" customWidth="1"/>
    <col min="10" max="16384" width="9.140625" style="134"/>
  </cols>
  <sheetData>
    <row r="1" spans="1:7" x14ac:dyDescent="0.2">
      <c r="G1" s="135"/>
    </row>
    <row r="2" spans="1:7" x14ac:dyDescent="0.2">
      <c r="B2" s="136">
        <f>'Cashflow 1'!C3</f>
        <v>0</v>
      </c>
      <c r="G2" s="137"/>
    </row>
    <row r="3" spans="1:7" x14ac:dyDescent="0.2">
      <c r="A3" s="138">
        <f>'[1]Filled informations'!D12</f>
        <v>2016</v>
      </c>
      <c r="B3" s="139"/>
      <c r="G3" s="137">
        <f ca="1">'Cashflow 1'!F3</f>
        <v>43131</v>
      </c>
    </row>
    <row r="4" spans="1:7" s="138" customFormat="1" x14ac:dyDescent="0.2">
      <c r="A4" s="140" t="s">
        <v>163</v>
      </c>
      <c r="B4" s="140" t="s">
        <v>164</v>
      </c>
      <c r="C4" s="140" t="s">
        <v>165</v>
      </c>
      <c r="D4" s="140" t="s">
        <v>64</v>
      </c>
      <c r="E4" s="140" t="s">
        <v>166</v>
      </c>
      <c r="F4" s="140" t="s">
        <v>167</v>
      </c>
      <c r="G4" s="140" t="s">
        <v>168</v>
      </c>
    </row>
    <row r="5" spans="1:7" x14ac:dyDescent="0.2">
      <c r="A5" s="141" t="s">
        <v>169</v>
      </c>
      <c r="B5" s="141" t="s">
        <v>170</v>
      </c>
      <c r="C5" s="142" t="e">
        <f>'Cashflow 1'!D9</f>
        <v>#DIV/0!</v>
      </c>
      <c r="D5" s="143" t="e">
        <f>IF(E5=20,"No value",IF(E5=48,"Poor",IF(E5=65,"Fair",IF(E5=78,"Good",IF(E5=93,"Excellent")))))</f>
        <v>#DIV/0!</v>
      </c>
      <c r="E5" s="143" t="e">
        <f>IF(C5&lt;=0%,20,IF(C5&lt;=8.5%,48,IF(C5&lt;=14.5%,65,IF(C5&lt;=19.9%,78,IF(C5&gt;=20%,93)))))</f>
        <v>#DIV/0!</v>
      </c>
      <c r="F5" s="143">
        <v>20</v>
      </c>
      <c r="G5" s="144" t="e">
        <f>(F5/100)*E5</f>
        <v>#DIV/0!</v>
      </c>
    </row>
    <row r="6" spans="1:7" x14ac:dyDescent="0.2">
      <c r="A6" s="141" t="s">
        <v>169</v>
      </c>
      <c r="B6" s="141" t="s">
        <v>171</v>
      </c>
      <c r="C6" s="145" t="e">
        <f>'Cashflow 1'!D15</f>
        <v>#DIV/0!</v>
      </c>
      <c r="D6" s="143" t="e">
        <f>IF(E6=20,"No value",IF(E6=48,"Poor",IF(E6=65,"Fair",IF(E6=78,"Good",IF(E6=93,"Excellent")))))</f>
        <v>#DIV/0!</v>
      </c>
      <c r="E6" s="143" t="e">
        <f>IF(C6&lt;3.99%,20,IF(C6&lt;=6.45%,48,IF(C6&lt;=9.5%,65,IF(C6&lt;=14.9%,78,IF(C6&gt;=15%,93)))))</f>
        <v>#DIV/0!</v>
      </c>
      <c r="F6" s="143">
        <v>20</v>
      </c>
      <c r="G6" s="144" t="e">
        <f>(F6/100)*E6</f>
        <v>#DIV/0!</v>
      </c>
    </row>
    <row r="7" spans="1:7" x14ac:dyDescent="0.2">
      <c r="A7" s="141" t="s">
        <v>172</v>
      </c>
      <c r="B7" s="141" t="s">
        <v>173</v>
      </c>
      <c r="C7" s="142" t="e">
        <f>'Cashflow 1'!D22</f>
        <v>#DIV/0!</v>
      </c>
      <c r="D7" s="143" t="e">
        <f>IF(E7=20,"No value",IF(E7=48,"Poor",IF(E7=65,"Fair",IF(E7=78,"Good",IF(E7=93,"Excellent")))))</f>
        <v>#DIV/0!</v>
      </c>
      <c r="E7" s="143" t="e">
        <f>IF(C7&lt;=20%,20,IF(C7&lt;=30%,48,IF(C7&lt;=40%,65,IF(C7&lt;=46%,78,IF(C7&gt;46.01%,93)))))</f>
        <v>#DIV/0!</v>
      </c>
      <c r="F7" s="143">
        <v>25</v>
      </c>
      <c r="G7" s="144" t="e">
        <f>(F7/100)*E7</f>
        <v>#DIV/0!</v>
      </c>
    </row>
    <row r="8" spans="1:7" x14ac:dyDescent="0.2">
      <c r="A8" s="141" t="s">
        <v>174</v>
      </c>
      <c r="B8" s="141" t="s">
        <v>154</v>
      </c>
      <c r="C8" s="146" t="e">
        <f>'Cashflow 1'!D31</f>
        <v>#DIV/0!</v>
      </c>
      <c r="D8" s="143" t="e">
        <f>IF(E8=20,"No value",IF(E8=48,"Poor",IF(E8=65,"Fair",IF(E8=78,"Good",IF(E8=93,"Excellent")))))</f>
        <v>#DIV/0!</v>
      </c>
      <c r="E8" s="143" t="e">
        <f>IF(C8&lt;=0.399,20,IF(C8&lt;=0.599,48,IF(C8&lt;=0.99,65,IF(C8&lt;=1.24,78,IF(C8&gt;1.25,93)))))</f>
        <v>#DIV/0!</v>
      </c>
      <c r="F8" s="143">
        <v>20</v>
      </c>
      <c r="G8" s="144" t="e">
        <f>(F8/100)*E8</f>
        <v>#DIV/0!</v>
      </c>
    </row>
    <row r="9" spans="1:7" ht="10.15" x14ac:dyDescent="0.2">
      <c r="A9" s="141" t="s">
        <v>175</v>
      </c>
      <c r="B9" s="141" t="s">
        <v>176</v>
      </c>
      <c r="C9" s="142" t="e">
        <f>'Cashflow 1'!D38</f>
        <v>#DIV/0!</v>
      </c>
      <c r="D9" s="143" t="e">
        <f>IF(E9=20,"No Value",IF(E9=48,"Poor",IF(E9=65,"Fair",IF(E9=78,"Good",IF(E9=93,"Excellent")))))</f>
        <v>#DIV/0!</v>
      </c>
      <c r="E9" s="143" t="e">
        <f>IF(C9&lt;=5%,20,IF(C9&lt;=8.5%,48,IF(C9&lt;=14.5%,65,IF(C9&lt;=19.9%,78,IF(C9&gt;=20%,93)))))</f>
        <v>#DIV/0!</v>
      </c>
      <c r="F9" s="143">
        <v>15</v>
      </c>
      <c r="G9" s="144" t="e">
        <f>(F9/100)*E9</f>
        <v>#DIV/0!</v>
      </c>
    </row>
    <row r="10" spans="1:7" ht="10.15" x14ac:dyDescent="0.2">
      <c r="C10" s="138"/>
      <c r="D10" s="138"/>
      <c r="E10" s="138"/>
      <c r="F10" s="147">
        <f>(SUM(F5:F9))/100</f>
        <v>1</v>
      </c>
      <c r="G10" s="148" t="e">
        <f>SUM(G5:G9)</f>
        <v>#DIV/0!</v>
      </c>
    </row>
    <row r="11" spans="1:7" ht="10.15" x14ac:dyDescent="0.2">
      <c r="C11" s="138"/>
      <c r="D11" s="138"/>
      <c r="E11" s="138"/>
      <c r="F11" s="149"/>
      <c r="G11" s="150"/>
    </row>
    <row r="12" spans="1:7" ht="10.15" x14ac:dyDescent="0.2">
      <c r="A12" s="138">
        <f>'[1]Filled informations'!E12</f>
        <v>2015</v>
      </c>
      <c r="C12" s="138"/>
      <c r="D12" s="138"/>
      <c r="E12" s="138"/>
      <c r="F12" s="138"/>
      <c r="G12" s="138"/>
    </row>
    <row r="13" spans="1:7" ht="10.15" x14ac:dyDescent="0.2">
      <c r="A13" s="140" t="s">
        <v>163</v>
      </c>
      <c r="B13" s="140" t="s">
        <v>164</v>
      </c>
      <c r="C13" s="140" t="s">
        <v>165</v>
      </c>
      <c r="D13" s="140" t="s">
        <v>64</v>
      </c>
      <c r="E13" s="140" t="s">
        <v>166</v>
      </c>
      <c r="F13" s="140" t="s">
        <v>167</v>
      </c>
      <c r="G13" s="140" t="s">
        <v>168</v>
      </c>
    </row>
    <row r="14" spans="1:7" ht="10.15" x14ac:dyDescent="0.2">
      <c r="A14" s="141" t="s">
        <v>169</v>
      </c>
      <c r="B14" s="141" t="s">
        <v>170</v>
      </c>
      <c r="C14" s="151" t="e">
        <f>'Cashflow 1'!E9</f>
        <v>#DIV/0!</v>
      </c>
      <c r="D14" s="143" t="e">
        <f>IF(E14=20,"No value",IF(E14=48,"Poor",IF(E14=65,"Fair",IF(E14=78,"Good",IF(E14=93,"Excellent")))))</f>
        <v>#DIV/0!</v>
      </c>
      <c r="E14" s="143" t="e">
        <f>IF(C14&lt;=0%,20,IF(C14&lt;=8.5%,48,IF(C14&lt;=14.5%,65,IF(C14&lt;=19.9%,78,IF(C14&gt;=20%,93)))))</f>
        <v>#DIV/0!</v>
      </c>
      <c r="F14" s="143">
        <f>F5</f>
        <v>20</v>
      </c>
      <c r="G14" s="144" t="e">
        <f>(F14/100)*E14</f>
        <v>#DIV/0!</v>
      </c>
    </row>
    <row r="15" spans="1:7" ht="10.15" x14ac:dyDescent="0.2">
      <c r="A15" s="141" t="s">
        <v>169</v>
      </c>
      <c r="B15" s="141" t="s">
        <v>171</v>
      </c>
      <c r="C15" s="142" t="e">
        <f>'Cashflow 1'!E15</f>
        <v>#DIV/0!</v>
      </c>
      <c r="D15" s="143" t="e">
        <f>IF(E15=20,"No value",IF(E15=48,"Poor",IF(E15=65,"Fair",IF(E15=78,"Good",IF(E15=93,"Excellent")))))</f>
        <v>#DIV/0!</v>
      </c>
      <c r="E15" s="143" t="e">
        <f>IF(C15&lt;3.99%,20,IF(C15&lt;=6.45%,48,IF(C15&lt;=9.5%,65,IF(C15&lt;=14.9%,78,IF(C15&gt;=15%,93)))))</f>
        <v>#DIV/0!</v>
      </c>
      <c r="F15" s="143">
        <f>F6</f>
        <v>20</v>
      </c>
      <c r="G15" s="144" t="e">
        <f>(F15/100)*E15</f>
        <v>#DIV/0!</v>
      </c>
    </row>
    <row r="16" spans="1:7" ht="10.15" x14ac:dyDescent="0.2">
      <c r="A16" s="141" t="s">
        <v>172</v>
      </c>
      <c r="B16" s="141" t="s">
        <v>173</v>
      </c>
      <c r="C16" s="142" t="e">
        <f>'Cashflow 1'!E22</f>
        <v>#DIV/0!</v>
      </c>
      <c r="D16" s="143" t="e">
        <f>IF(E16=20,"No value",IF(E16=48,"Poor",IF(E16=65,"Fair",IF(E16=78,"Good",IF(E16=93,"Excellent")))))</f>
        <v>#DIV/0!</v>
      </c>
      <c r="E16" s="143" t="e">
        <f>IF(C16&lt;=20%,20,IF(C16&lt;=30%,48,IF(C16&lt;=40%,65,IF(C16&lt;=46%,78,IF(C16&gt;46.01%,93)))))</f>
        <v>#DIV/0!</v>
      </c>
      <c r="F16" s="143">
        <f>F7</f>
        <v>25</v>
      </c>
      <c r="G16" s="144" t="e">
        <f>(F16/100)*E16</f>
        <v>#DIV/0!</v>
      </c>
    </row>
    <row r="17" spans="1:7" ht="10.15" x14ac:dyDescent="0.2">
      <c r="A17" s="141" t="s">
        <v>174</v>
      </c>
      <c r="B17" s="141" t="s">
        <v>154</v>
      </c>
      <c r="C17" s="146" t="e">
        <f>'Cashflow 1'!E31</f>
        <v>#DIV/0!</v>
      </c>
      <c r="D17" s="143" t="e">
        <f>IF(E17=20,"No value",IF(E17=48,"Poor",IF(E17=65,"Fair",IF(E17=78,"Good",IF(E17=93,"Excellent")))))</f>
        <v>#DIV/0!</v>
      </c>
      <c r="E17" s="143" t="e">
        <f>IF(C17&lt;=0.399,20,IF(C17&lt;=0.599,48,IF(C17&lt;=0.99,65,IF(C17&lt;=1.24,78,IF(C17&gt;1.25,93)))))</f>
        <v>#DIV/0!</v>
      </c>
      <c r="F17" s="143">
        <f>F8</f>
        <v>20</v>
      </c>
      <c r="G17" s="144" t="e">
        <f>(F17/100)*E17</f>
        <v>#DIV/0!</v>
      </c>
    </row>
    <row r="18" spans="1:7" ht="10.15" x14ac:dyDescent="0.2">
      <c r="A18" s="141" t="s">
        <v>175</v>
      </c>
      <c r="B18" s="141" t="s">
        <v>176</v>
      </c>
      <c r="C18" s="142" t="e">
        <f>'Cashflow 1'!E38</f>
        <v>#DIV/0!</v>
      </c>
      <c r="D18" s="143" t="e">
        <f>IF(E18=20,"No Value",IF(E18=48,"Poor",IF(E18=65,"Fair",IF(E18=78,"Good",IF(E18=93,"Excellent")))))</f>
        <v>#DIV/0!</v>
      </c>
      <c r="E18" s="143" t="e">
        <f>IF(C18&lt;=5%,20,IF(C18&lt;=8.5%,48,IF(C18&lt;=14.5%,65,IF(C18&lt;=19.9%,78,IF(C18&gt;=20%,93)))))</f>
        <v>#DIV/0!</v>
      </c>
      <c r="F18" s="143">
        <f>F9</f>
        <v>15</v>
      </c>
      <c r="G18" s="144" t="e">
        <f>(F18/100)*E18</f>
        <v>#DIV/0!</v>
      </c>
    </row>
    <row r="19" spans="1:7" ht="10.15" x14ac:dyDescent="0.2">
      <c r="C19" s="138"/>
      <c r="D19" s="138"/>
      <c r="E19" s="138"/>
      <c r="F19" s="147">
        <f>(SUM(F14:F18))/100</f>
        <v>1</v>
      </c>
      <c r="G19" s="148" t="e">
        <f>SUM(G14:G18)</f>
        <v>#DIV/0!</v>
      </c>
    </row>
    <row r="20" spans="1:7" ht="10.15" x14ac:dyDescent="0.2">
      <c r="C20" s="138"/>
      <c r="D20" s="138"/>
      <c r="E20" s="138"/>
      <c r="F20" s="149"/>
      <c r="G20" s="150"/>
    </row>
    <row r="21" spans="1:7" ht="10.15" x14ac:dyDescent="0.2">
      <c r="A21" s="138">
        <f>'[1]Filled informations'!F12</f>
        <v>2014</v>
      </c>
      <c r="C21" s="138"/>
      <c r="D21" s="138"/>
      <c r="E21" s="138"/>
      <c r="F21" s="138"/>
      <c r="G21" s="138"/>
    </row>
    <row r="22" spans="1:7" ht="10.15" x14ac:dyDescent="0.2">
      <c r="A22" s="140" t="s">
        <v>163</v>
      </c>
      <c r="B22" s="140" t="s">
        <v>164</v>
      </c>
      <c r="C22" s="140" t="s">
        <v>165</v>
      </c>
      <c r="D22" s="140" t="s">
        <v>64</v>
      </c>
      <c r="E22" s="140" t="s">
        <v>166</v>
      </c>
      <c r="F22" s="140" t="s">
        <v>167</v>
      </c>
      <c r="G22" s="140" t="s">
        <v>168</v>
      </c>
    </row>
    <row r="23" spans="1:7" ht="10.15" x14ac:dyDescent="0.2">
      <c r="A23" s="141" t="s">
        <v>169</v>
      </c>
      <c r="B23" s="141" t="s">
        <v>170</v>
      </c>
      <c r="C23" s="151" t="e">
        <f>'Cashflow 1'!F9</f>
        <v>#DIV/0!</v>
      </c>
      <c r="D23" s="143" t="e">
        <f>IF(E23=20,"No value",IF(E23=48,"Poor",IF(E23=65,"Fair",IF(E23=78,"Good",IF(E23=93,"Excellent")))))</f>
        <v>#DIV/0!</v>
      </c>
      <c r="E23" s="143" t="e">
        <f>IF(C23&lt;=0%,20,IF(C23&lt;=8.5%,48,IF(C23&lt;=14.5%,65,IF(C23&lt;=19.9%,78,IF(C23&gt;=20%,93)))))</f>
        <v>#DIV/0!</v>
      </c>
      <c r="F23" s="143">
        <f>F14</f>
        <v>20</v>
      </c>
      <c r="G23" s="144" t="e">
        <f>(F23/100)*E23</f>
        <v>#DIV/0!</v>
      </c>
    </row>
    <row r="24" spans="1:7" ht="10.15" x14ac:dyDescent="0.2">
      <c r="A24" s="141" t="s">
        <v>169</v>
      </c>
      <c r="B24" s="141" t="s">
        <v>171</v>
      </c>
      <c r="C24" s="142" t="e">
        <f>'Cashflow 1'!F15</f>
        <v>#DIV/0!</v>
      </c>
      <c r="D24" s="143" t="e">
        <f>IF(E24=20,"No value",IF(E24=48,"Poor",IF(E24=65,"Fair",IF(E24=78,"Good",IF(E24=93,"Excellent")))))</f>
        <v>#DIV/0!</v>
      </c>
      <c r="E24" s="143" t="e">
        <f>IF(C24&lt;3.99%,20,IF(C24&lt;=6.45%,48,IF(C24&lt;=9.5%,65,IF(C24&lt;=14.9%,78,IF(C24&gt;=15%,93)))))</f>
        <v>#DIV/0!</v>
      </c>
      <c r="F24" s="143">
        <f>F15</f>
        <v>20</v>
      </c>
      <c r="G24" s="144" t="e">
        <f>(F24/100)*E24</f>
        <v>#DIV/0!</v>
      </c>
    </row>
    <row r="25" spans="1:7" ht="10.15" x14ac:dyDescent="0.2">
      <c r="A25" s="141" t="s">
        <v>172</v>
      </c>
      <c r="B25" s="141" t="s">
        <v>173</v>
      </c>
      <c r="C25" s="142" t="e">
        <f>'Cashflow 1'!F22</f>
        <v>#DIV/0!</v>
      </c>
      <c r="D25" s="143" t="e">
        <f>IF(E25=20,"No value",IF(E25=48,"Poor",IF(E25=65,"Fair",IF(E25=78,"Good",IF(E25=93,"Excellent")))))</f>
        <v>#DIV/0!</v>
      </c>
      <c r="E25" s="143" t="e">
        <f>IF(C25&lt;=20%,20,IF(C25&lt;=30%,48,IF(C25&lt;=40%,65,IF(C25&lt;=46%,78,IF(C25&gt;46.01%,93)))))</f>
        <v>#DIV/0!</v>
      </c>
      <c r="F25" s="143">
        <f>F16</f>
        <v>25</v>
      </c>
      <c r="G25" s="144" t="e">
        <f>(F25/100)*E25</f>
        <v>#DIV/0!</v>
      </c>
    </row>
    <row r="26" spans="1:7" ht="10.15" x14ac:dyDescent="0.2">
      <c r="A26" s="141" t="s">
        <v>174</v>
      </c>
      <c r="B26" s="141" t="s">
        <v>154</v>
      </c>
      <c r="C26" s="146" t="e">
        <f>'Cashflow 1'!F31</f>
        <v>#DIV/0!</v>
      </c>
      <c r="D26" s="143" t="e">
        <f>IF(E26=20,"No value",IF(E26=48,"Poor",IF(E26=65,"Fair",IF(E26=78,"Good",IF(E26=93,"Excellent")))))</f>
        <v>#DIV/0!</v>
      </c>
      <c r="E26" s="143" t="e">
        <f>IF(C26&lt;=0.399,20,IF(C26&lt;=0.599,48,IF(C26&lt;=0.99,65,IF(C26&lt;=1.24,78,IF(C26&gt;1.25,93)))))</f>
        <v>#DIV/0!</v>
      </c>
      <c r="F26" s="143">
        <f>F17</f>
        <v>20</v>
      </c>
      <c r="G26" s="144" t="e">
        <f>(F26/100)*E26</f>
        <v>#DIV/0!</v>
      </c>
    </row>
    <row r="27" spans="1:7" ht="10.15" x14ac:dyDescent="0.2">
      <c r="A27" s="141" t="s">
        <v>175</v>
      </c>
      <c r="B27" s="141" t="s">
        <v>176</v>
      </c>
      <c r="C27" s="142" t="e">
        <f>'Cashflow 1'!F38</f>
        <v>#DIV/0!</v>
      </c>
      <c r="D27" s="143" t="e">
        <f>IF(E27=20,"No Value",IF(E27=48,"Poor",IF(E27=65,"Fair",IF(E27=78,"Good",IF(E27=93,"Excellent")))))</f>
        <v>#DIV/0!</v>
      </c>
      <c r="E27" s="143" t="e">
        <f>IF(C27&lt;=5%,20,IF(C27&lt;=8.5%,48,IF(C27&lt;=14.5%,65,IF(C27&lt;=19.9%,78,IF(C27&gt;=20%,93)))))</f>
        <v>#DIV/0!</v>
      </c>
      <c r="F27" s="143">
        <f>F18</f>
        <v>15</v>
      </c>
      <c r="G27" s="144" t="e">
        <f>(F27/100)*E27</f>
        <v>#DIV/0!</v>
      </c>
    </row>
    <row r="28" spans="1:7" ht="10.15" x14ac:dyDescent="0.2">
      <c r="C28" s="138"/>
      <c r="D28" s="138"/>
      <c r="E28" s="138"/>
      <c r="F28" s="147">
        <f>(SUM(F23:F27))/100</f>
        <v>1</v>
      </c>
      <c r="G28" s="148" t="e">
        <f>SUM(G23:G27)</f>
        <v>#DIV/0!</v>
      </c>
    </row>
    <row r="29" spans="1:7" ht="11.25" customHeight="1" x14ac:dyDescent="0.2">
      <c r="C29" s="138"/>
      <c r="D29" s="138"/>
      <c r="E29" s="138"/>
      <c r="F29" s="149"/>
      <c r="G29" s="150"/>
    </row>
    <row r="30" spans="1:7" x14ac:dyDescent="0.2">
      <c r="A30" s="134" t="s">
        <v>177</v>
      </c>
      <c r="B30" s="152" t="s">
        <v>178</v>
      </c>
      <c r="C30" s="138"/>
      <c r="D30" s="153" t="s">
        <v>179</v>
      </c>
      <c r="E30" s="153"/>
      <c r="F30" s="154"/>
      <c r="G30" s="155"/>
    </row>
    <row r="31" spans="1:7" x14ac:dyDescent="0.2">
      <c r="B31" s="156" t="s">
        <v>180</v>
      </c>
      <c r="C31" s="138"/>
      <c r="D31" s="153" t="s">
        <v>181</v>
      </c>
      <c r="E31" s="153"/>
      <c r="F31" s="153"/>
      <c r="G31" s="153"/>
    </row>
    <row r="32" spans="1:7" x14ac:dyDescent="0.2">
      <c r="B32" s="156" t="s">
        <v>182</v>
      </c>
      <c r="C32" s="138"/>
      <c r="D32" s="153" t="s">
        <v>183</v>
      </c>
      <c r="E32" s="153"/>
      <c r="F32" s="153"/>
      <c r="G32" s="153"/>
    </row>
    <row r="33" spans="1:7" x14ac:dyDescent="0.2">
      <c r="B33" s="156" t="s">
        <v>184</v>
      </c>
      <c r="C33" s="138"/>
      <c r="D33" s="153"/>
      <c r="E33" s="153"/>
      <c r="F33" s="153"/>
      <c r="G33" s="153"/>
    </row>
    <row r="34" spans="1:7" ht="10.15" x14ac:dyDescent="0.2">
      <c r="B34" s="157" t="s">
        <v>185</v>
      </c>
      <c r="C34" s="138"/>
      <c r="D34" s="153"/>
      <c r="E34" s="153"/>
      <c r="F34" s="153"/>
      <c r="G34" s="153"/>
    </row>
    <row r="35" spans="1:7" ht="12" customHeight="1" x14ac:dyDescent="0.2">
      <c r="C35" s="138"/>
      <c r="D35" s="153"/>
      <c r="E35" s="153"/>
      <c r="F35" s="153"/>
      <c r="G35" s="153"/>
    </row>
    <row r="36" spans="1:7" ht="10.15" x14ac:dyDescent="0.2">
      <c r="A36" s="134" t="s">
        <v>143</v>
      </c>
      <c r="B36" s="152" t="s">
        <v>186</v>
      </c>
      <c r="C36" s="138"/>
      <c r="D36" s="153" t="s">
        <v>187</v>
      </c>
      <c r="E36" s="153"/>
      <c r="F36" s="153"/>
      <c r="G36" s="153"/>
    </row>
    <row r="37" spans="1:7" x14ac:dyDescent="0.2">
      <c r="B37" s="156" t="s">
        <v>188</v>
      </c>
      <c r="C37" s="138"/>
      <c r="D37" s="153" t="s">
        <v>189</v>
      </c>
      <c r="E37" s="153"/>
      <c r="F37" s="153"/>
      <c r="G37" s="153"/>
    </row>
    <row r="38" spans="1:7" x14ac:dyDescent="0.2">
      <c r="B38" s="156" t="s">
        <v>190</v>
      </c>
      <c r="C38" s="138"/>
      <c r="D38" s="153" t="s">
        <v>191</v>
      </c>
      <c r="E38" s="153"/>
      <c r="F38" s="154"/>
      <c r="G38" s="155"/>
    </row>
    <row r="39" spans="1:7" ht="10.15" x14ac:dyDescent="0.2">
      <c r="B39" s="156" t="s">
        <v>192</v>
      </c>
      <c r="C39" s="138"/>
      <c r="D39" s="153"/>
      <c r="E39" s="153"/>
      <c r="F39" s="154"/>
      <c r="G39" s="155"/>
    </row>
    <row r="40" spans="1:7" x14ac:dyDescent="0.2">
      <c r="B40" s="157" t="s">
        <v>193</v>
      </c>
      <c r="C40" s="138"/>
      <c r="D40" s="153"/>
      <c r="E40" s="153"/>
      <c r="F40" s="154"/>
      <c r="G40" s="155"/>
    </row>
    <row r="41" spans="1:7" ht="11.25" customHeight="1" x14ac:dyDescent="0.2">
      <c r="D41" s="153"/>
      <c r="E41" s="153"/>
      <c r="F41" s="153"/>
      <c r="G41" s="153"/>
    </row>
    <row r="42" spans="1:7" ht="10.15" x14ac:dyDescent="0.2">
      <c r="A42" s="134" t="s">
        <v>148</v>
      </c>
      <c r="B42" s="152" t="s">
        <v>194</v>
      </c>
      <c r="D42" s="153" t="s">
        <v>195</v>
      </c>
      <c r="E42" s="153"/>
      <c r="F42" s="153"/>
      <c r="G42" s="153"/>
    </row>
    <row r="43" spans="1:7" x14ac:dyDescent="0.2">
      <c r="B43" s="156" t="s">
        <v>196</v>
      </c>
      <c r="D43" s="153" t="s">
        <v>197</v>
      </c>
      <c r="E43" s="153"/>
      <c r="F43" s="153"/>
      <c r="G43" s="153"/>
    </row>
    <row r="44" spans="1:7" x14ac:dyDescent="0.2">
      <c r="B44" s="156" t="s">
        <v>198</v>
      </c>
      <c r="D44" s="153" t="s">
        <v>199</v>
      </c>
      <c r="E44" s="153"/>
      <c r="F44" s="153"/>
      <c r="G44" s="153"/>
    </row>
    <row r="45" spans="1:7" ht="10.15" x14ac:dyDescent="0.2">
      <c r="B45" s="156" t="s">
        <v>200</v>
      </c>
      <c r="D45" s="153"/>
      <c r="E45" s="153"/>
      <c r="F45" s="153"/>
      <c r="G45" s="153"/>
    </row>
    <row r="46" spans="1:7" x14ac:dyDescent="0.2">
      <c r="B46" s="157" t="s">
        <v>201</v>
      </c>
      <c r="D46" s="153"/>
      <c r="E46" s="153"/>
      <c r="F46" s="153"/>
      <c r="G46" s="153"/>
    </row>
    <row r="47" spans="1:7" ht="10.15" x14ac:dyDescent="0.2">
      <c r="D47" s="153"/>
      <c r="E47" s="153"/>
      <c r="F47" s="153"/>
      <c r="G47" s="153"/>
    </row>
    <row r="48" spans="1:7" x14ac:dyDescent="0.2">
      <c r="A48" s="134" t="s">
        <v>154</v>
      </c>
      <c r="B48" s="152" t="s">
        <v>202</v>
      </c>
      <c r="D48" s="153" t="s">
        <v>203</v>
      </c>
      <c r="E48" s="153"/>
      <c r="F48" s="153"/>
      <c r="G48" s="153"/>
    </row>
    <row r="49" spans="1:7" x14ac:dyDescent="0.2">
      <c r="B49" s="156" t="s">
        <v>204</v>
      </c>
      <c r="D49" s="153" t="s">
        <v>205</v>
      </c>
      <c r="E49" s="153"/>
      <c r="F49" s="153"/>
      <c r="G49" s="153"/>
    </row>
    <row r="50" spans="1:7" x14ac:dyDescent="0.2">
      <c r="B50" s="156" t="s">
        <v>206</v>
      </c>
      <c r="C50" s="158"/>
      <c r="D50" s="153" t="s">
        <v>207</v>
      </c>
      <c r="E50" s="153"/>
      <c r="F50" s="153"/>
      <c r="G50" s="153"/>
    </row>
    <row r="51" spans="1:7" x14ac:dyDescent="0.2">
      <c r="B51" s="156" t="s">
        <v>208</v>
      </c>
      <c r="D51" s="153" t="s">
        <v>209</v>
      </c>
      <c r="E51" s="153"/>
      <c r="F51" s="153"/>
      <c r="G51" s="153"/>
    </row>
    <row r="52" spans="1:7" x14ac:dyDescent="0.2">
      <c r="B52" s="157" t="s">
        <v>210</v>
      </c>
      <c r="C52" s="158"/>
      <c r="D52" s="153"/>
      <c r="E52" s="153"/>
      <c r="F52" s="153"/>
      <c r="G52" s="153"/>
    </row>
    <row r="53" spans="1:7" ht="10.15" x14ac:dyDescent="0.2">
      <c r="D53" s="153"/>
      <c r="E53" s="153"/>
      <c r="F53" s="153"/>
      <c r="G53" s="153"/>
    </row>
    <row r="54" spans="1:7" x14ac:dyDescent="0.2">
      <c r="A54" s="134" t="s">
        <v>161</v>
      </c>
      <c r="B54" s="152" t="s">
        <v>211</v>
      </c>
      <c r="C54" s="158"/>
      <c r="D54" s="153" t="s">
        <v>212</v>
      </c>
      <c r="E54" s="153"/>
      <c r="F54" s="153"/>
      <c r="G54" s="153"/>
    </row>
    <row r="55" spans="1:7" x14ac:dyDescent="0.2">
      <c r="B55" s="156" t="s">
        <v>180</v>
      </c>
      <c r="D55" s="153" t="s">
        <v>213</v>
      </c>
      <c r="E55" s="153"/>
      <c r="F55" s="153"/>
      <c r="G55" s="153"/>
    </row>
    <row r="56" spans="1:7" x14ac:dyDescent="0.2">
      <c r="B56" s="156" t="s">
        <v>214</v>
      </c>
      <c r="C56" s="158"/>
      <c r="D56" s="153" t="s">
        <v>215</v>
      </c>
      <c r="E56" s="153"/>
      <c r="F56" s="153"/>
      <c r="G56" s="153"/>
    </row>
    <row r="57" spans="1:7" x14ac:dyDescent="0.2">
      <c r="B57" s="156" t="s">
        <v>216</v>
      </c>
      <c r="D57" s="153" t="s">
        <v>217</v>
      </c>
      <c r="E57" s="153"/>
      <c r="F57" s="153"/>
      <c r="G57" s="153"/>
    </row>
    <row r="58" spans="1:7" x14ac:dyDescent="0.2">
      <c r="B58" s="157" t="s">
        <v>218</v>
      </c>
      <c r="C58" s="158"/>
      <c r="D58" s="153"/>
      <c r="E58" s="153"/>
      <c r="F58" s="153"/>
      <c r="G58" s="153"/>
    </row>
    <row r="60" spans="1:7" ht="12.75" customHeight="1" x14ac:dyDescent="0.2">
      <c r="A60" s="179"/>
      <c r="B60" s="159" t="s">
        <v>168</v>
      </c>
      <c r="C60" s="230" t="s">
        <v>64</v>
      </c>
      <c r="D60" s="230"/>
      <c r="E60" s="160" t="s">
        <v>219</v>
      </c>
      <c r="F60" s="141"/>
    </row>
    <row r="61" spans="1:7" x14ac:dyDescent="0.2">
      <c r="A61" s="179"/>
      <c r="B61" s="161" t="s">
        <v>220</v>
      </c>
      <c r="C61" s="162" t="s">
        <v>66</v>
      </c>
      <c r="D61" s="163" t="s">
        <v>111</v>
      </c>
      <c r="E61" s="164" t="s">
        <v>221</v>
      </c>
      <c r="F61" s="165"/>
    </row>
    <row r="62" spans="1:7" x14ac:dyDescent="0.2">
      <c r="A62" s="179"/>
      <c r="B62" s="161" t="s">
        <v>222</v>
      </c>
      <c r="C62" s="162" t="s">
        <v>66</v>
      </c>
      <c r="D62" s="163" t="s">
        <v>69</v>
      </c>
      <c r="E62" s="164" t="s">
        <v>221</v>
      </c>
      <c r="F62" s="165"/>
    </row>
    <row r="63" spans="1:7" x14ac:dyDescent="0.2">
      <c r="A63" s="179"/>
      <c r="B63" s="161" t="s">
        <v>223</v>
      </c>
      <c r="C63" s="162" t="s">
        <v>66</v>
      </c>
      <c r="D63" s="163" t="s">
        <v>112</v>
      </c>
      <c r="E63" s="164" t="s">
        <v>221</v>
      </c>
      <c r="F63" s="165"/>
    </row>
    <row r="64" spans="1:7" x14ac:dyDescent="0.2">
      <c r="A64" s="179"/>
      <c r="B64" s="52" t="s">
        <v>224</v>
      </c>
      <c r="C64" s="53" t="s">
        <v>70</v>
      </c>
      <c r="D64" s="54" t="s">
        <v>225</v>
      </c>
      <c r="E64" s="166" t="s">
        <v>221</v>
      </c>
      <c r="F64" s="167"/>
    </row>
    <row r="65" spans="1:6" x14ac:dyDescent="0.2">
      <c r="A65" s="179"/>
      <c r="B65" s="52" t="s">
        <v>226</v>
      </c>
      <c r="C65" s="53" t="s">
        <v>70</v>
      </c>
      <c r="D65" s="54" t="s">
        <v>71</v>
      </c>
      <c r="E65" s="166" t="s">
        <v>221</v>
      </c>
      <c r="F65" s="167"/>
    </row>
    <row r="66" spans="1:6" x14ac:dyDescent="0.2">
      <c r="A66" s="179"/>
      <c r="B66" s="52" t="s">
        <v>227</v>
      </c>
      <c r="C66" s="53" t="s">
        <v>70</v>
      </c>
      <c r="D66" s="54" t="s">
        <v>114</v>
      </c>
      <c r="E66" s="168" t="s">
        <v>221</v>
      </c>
      <c r="F66" s="169"/>
    </row>
    <row r="67" spans="1:6" x14ac:dyDescent="0.2">
      <c r="A67" s="179"/>
      <c r="B67" s="55" t="s">
        <v>228</v>
      </c>
      <c r="C67" s="56" t="s">
        <v>229</v>
      </c>
      <c r="D67" s="57" t="s">
        <v>115</v>
      </c>
      <c r="E67" s="170" t="s">
        <v>230</v>
      </c>
      <c r="F67" s="171"/>
    </row>
    <row r="68" spans="1:6" x14ac:dyDescent="0.2">
      <c r="A68" s="179"/>
      <c r="B68" s="55" t="s">
        <v>231</v>
      </c>
      <c r="C68" s="56" t="s">
        <v>229</v>
      </c>
      <c r="D68" s="57" t="s">
        <v>73</v>
      </c>
      <c r="E68" s="170" t="s">
        <v>230</v>
      </c>
      <c r="F68" s="172"/>
    </row>
    <row r="69" spans="1:6" x14ac:dyDescent="0.2">
      <c r="A69" s="179"/>
      <c r="B69" s="55" t="s">
        <v>232</v>
      </c>
      <c r="C69" s="56" t="s">
        <v>229</v>
      </c>
      <c r="D69" s="57" t="s">
        <v>116</v>
      </c>
      <c r="E69" s="170" t="s">
        <v>230</v>
      </c>
      <c r="F69" s="171"/>
    </row>
    <row r="70" spans="1:6" x14ac:dyDescent="0.2">
      <c r="A70" s="179"/>
      <c r="B70" s="58" t="s">
        <v>233</v>
      </c>
      <c r="C70" s="59" t="s">
        <v>74</v>
      </c>
      <c r="D70" s="60" t="s">
        <v>117</v>
      </c>
      <c r="E70" s="173" t="s">
        <v>234</v>
      </c>
      <c r="F70" s="174"/>
    </row>
    <row r="71" spans="1:6" x14ac:dyDescent="0.2">
      <c r="A71" s="179"/>
      <c r="B71" s="58" t="s">
        <v>235</v>
      </c>
      <c r="C71" s="59" t="s">
        <v>74</v>
      </c>
      <c r="D71" s="60" t="s">
        <v>75</v>
      </c>
      <c r="E71" s="173" t="s">
        <v>234</v>
      </c>
      <c r="F71" s="174"/>
    </row>
    <row r="72" spans="1:6" x14ac:dyDescent="0.2">
      <c r="A72" s="179"/>
      <c r="B72" s="58" t="s">
        <v>125</v>
      </c>
      <c r="C72" s="59" t="s">
        <v>74</v>
      </c>
      <c r="D72" s="60" t="s">
        <v>236</v>
      </c>
      <c r="E72" s="173" t="s">
        <v>234</v>
      </c>
      <c r="F72" s="174"/>
    </row>
    <row r="73" spans="1:6" x14ac:dyDescent="0.2">
      <c r="A73" s="179"/>
      <c r="B73" s="61" t="s">
        <v>237</v>
      </c>
      <c r="C73" s="62" t="s">
        <v>238</v>
      </c>
      <c r="D73" s="63" t="s">
        <v>78</v>
      </c>
      <c r="E73" s="175" t="s">
        <v>239</v>
      </c>
      <c r="F73" s="176"/>
    </row>
  </sheetData>
  <sheetProtection password="CA5F" sheet="1" objects="1" scenarios="1"/>
  <mergeCells count="1">
    <mergeCell ref="C60:D60"/>
  </mergeCells>
  <pageMargins left="0.7" right="0.7" top="0.75" bottom="0.75" header="0.3" footer="0.3"/>
  <pageSetup paperSize="9" scale="94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B5C22D161B841BBD73FAC284CD836" ma:contentTypeVersion="4" ma:contentTypeDescription="Create a new document." ma:contentTypeScope="" ma:versionID="56e53d40582f8cf3717bc071798924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93FE99-3ACA-4F03-BC02-3C60BEFC56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BB6BD3-92AC-469D-B4F8-37160C614B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254D74-89BE-4EEF-B34D-E0A7C901FBF4}">
  <ds:schemaRefs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PQ</vt:lpstr>
      <vt:lpstr>MQS</vt:lpstr>
      <vt:lpstr>Cashflow info</vt:lpstr>
      <vt:lpstr>Cashflow 1</vt:lpstr>
      <vt:lpstr>Cashflow 2</vt:lpstr>
      <vt:lpstr>'Cashflow 1'!Print_Area</vt:lpstr>
      <vt:lpstr>'Cashflow 2'!Print_Area</vt:lpstr>
      <vt:lpstr>'Cashflow info'!Print_Area</vt:lpstr>
    </vt:vector>
  </TitlesOfParts>
  <Company>Almaco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 Pakomäki</dc:creator>
  <cp:lastModifiedBy>Juha Pakomäki</cp:lastModifiedBy>
  <cp:lastPrinted>2017-08-28T22:13:49Z</cp:lastPrinted>
  <dcterms:created xsi:type="dcterms:W3CDTF">2017-08-28T10:41:57Z</dcterms:created>
  <dcterms:modified xsi:type="dcterms:W3CDTF">2018-01-31T12:37:25Z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0x010100C64B5C22D161B841BBD73FAC284CD836</vt:lpwstr>
  </property>
</Properties>
</file>